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filterPrivacy="1" showInkAnnotation="0" autoCompressPictures="0"/>
  <bookViews>
    <workbookView xWindow="12220" yWindow="1220" windowWidth="27620" windowHeight="21980" tabRatio="500"/>
  </bookViews>
  <sheets>
    <sheet name="２０１５年HDC計算表 (3)" sheetId="6" r:id="rId1"/>
    <sheet name="イーストの場合の考え方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6" l="1"/>
  <c r="W46" i="6"/>
  <c r="G43" i="6"/>
  <c r="V43" i="6"/>
  <c r="G42" i="6"/>
  <c r="S42" i="6"/>
  <c r="G34" i="6"/>
  <c r="G33" i="6"/>
  <c r="G32" i="6"/>
  <c r="V32" i="6"/>
  <c r="Y32" i="6"/>
  <c r="Z32" i="6"/>
  <c r="AA32" i="6"/>
  <c r="AB32" i="6"/>
  <c r="G31" i="6"/>
  <c r="V31" i="6"/>
  <c r="G24" i="6"/>
  <c r="S24" i="6"/>
  <c r="G23" i="6"/>
  <c r="V23" i="6"/>
  <c r="G27" i="6"/>
  <c r="V27" i="6"/>
  <c r="Y27" i="6"/>
  <c r="Z27" i="6"/>
  <c r="AA27" i="6"/>
  <c r="AB27" i="6"/>
  <c r="G22" i="6"/>
  <c r="W22" i="6"/>
  <c r="G30" i="6"/>
  <c r="G28" i="6"/>
  <c r="X28" i="6"/>
  <c r="G26" i="6"/>
  <c r="S26" i="6"/>
  <c r="G18" i="6"/>
  <c r="X18" i="6"/>
  <c r="G16" i="6"/>
  <c r="V16" i="6"/>
  <c r="G14" i="6"/>
  <c r="G19" i="6"/>
  <c r="V19" i="6"/>
  <c r="G17" i="6"/>
  <c r="W17" i="6"/>
  <c r="G13" i="6"/>
  <c r="W13" i="6"/>
  <c r="G12" i="6"/>
  <c r="G11" i="6"/>
  <c r="V11" i="6"/>
  <c r="G9" i="6"/>
  <c r="S9" i="6"/>
  <c r="U46" i="6"/>
  <c r="S46" i="6"/>
  <c r="W47" i="6"/>
  <c r="V47" i="6"/>
  <c r="Y47" i="6"/>
  <c r="Z47" i="6"/>
  <c r="AA47" i="6"/>
  <c r="AB47" i="6"/>
  <c r="U47" i="6"/>
  <c r="S47" i="6"/>
  <c r="W45" i="6"/>
  <c r="V45" i="6"/>
  <c r="U45" i="6"/>
  <c r="S45" i="6"/>
  <c r="W44" i="6"/>
  <c r="V44" i="6"/>
  <c r="U44" i="6"/>
  <c r="S44" i="6"/>
  <c r="U43" i="6"/>
  <c r="X41" i="6"/>
  <c r="W41" i="6"/>
  <c r="V41" i="6"/>
  <c r="U41" i="6"/>
  <c r="S41" i="6"/>
  <c r="U42" i="6"/>
  <c r="W40" i="6"/>
  <c r="V40" i="6"/>
  <c r="Y40" i="6"/>
  <c r="Z40" i="6"/>
  <c r="AA40" i="6"/>
  <c r="AB40" i="6"/>
  <c r="U40" i="6"/>
  <c r="S40" i="6"/>
  <c r="X39" i="6"/>
  <c r="W39" i="6"/>
  <c r="V39" i="6"/>
  <c r="U39" i="6"/>
  <c r="S39" i="6"/>
  <c r="W38" i="6"/>
  <c r="V38" i="6"/>
  <c r="U38" i="6"/>
  <c r="S38" i="6"/>
  <c r="W37" i="6"/>
  <c r="V37" i="6"/>
  <c r="U37" i="6"/>
  <c r="S37" i="6"/>
  <c r="X36" i="6"/>
  <c r="W36" i="6"/>
  <c r="V36" i="6"/>
  <c r="U36" i="6"/>
  <c r="S36" i="6"/>
  <c r="V35" i="6"/>
  <c r="Y35" i="6"/>
  <c r="Z35" i="6"/>
  <c r="AA35" i="6"/>
  <c r="U35" i="6"/>
  <c r="S35" i="6"/>
  <c r="V34" i="6"/>
  <c r="U34" i="6"/>
  <c r="S34" i="6"/>
  <c r="W34" i="6"/>
  <c r="W33" i="6"/>
  <c r="U33" i="6"/>
  <c r="S33" i="6"/>
  <c r="AA29" i="6"/>
  <c r="Y29" i="6"/>
  <c r="Z29" i="6"/>
  <c r="S29" i="6"/>
  <c r="X32" i="6"/>
  <c r="U32" i="6"/>
  <c r="S32" i="6"/>
  <c r="W32" i="6"/>
  <c r="U31" i="6"/>
  <c r="W25" i="6"/>
  <c r="V25" i="6"/>
  <c r="U25" i="6"/>
  <c r="S25" i="6"/>
  <c r="X24" i="6"/>
  <c r="U24" i="6"/>
  <c r="U23" i="6"/>
  <c r="X27" i="6"/>
  <c r="U27" i="6"/>
  <c r="S27" i="6"/>
  <c r="W27" i="6"/>
  <c r="U22" i="6"/>
  <c r="U30" i="6"/>
  <c r="S30" i="6"/>
  <c r="V28" i="6"/>
  <c r="U28" i="6"/>
  <c r="S28" i="6"/>
  <c r="X21" i="6"/>
  <c r="W21" i="6"/>
  <c r="V21" i="6"/>
  <c r="U21" i="6"/>
  <c r="S21" i="6"/>
  <c r="W20" i="6"/>
  <c r="V20" i="6"/>
  <c r="U20" i="6"/>
  <c r="S20" i="6"/>
  <c r="U26" i="6"/>
  <c r="V26" i="6"/>
  <c r="U18" i="6"/>
  <c r="X15" i="6"/>
  <c r="W15" i="6"/>
  <c r="V15" i="6"/>
  <c r="U15" i="6"/>
  <c r="S15" i="6"/>
  <c r="W16" i="6"/>
  <c r="U16" i="6"/>
  <c r="S16" i="6"/>
  <c r="V14" i="6"/>
  <c r="U14" i="6"/>
  <c r="U19" i="6"/>
  <c r="V17" i="6"/>
  <c r="U17" i="6"/>
  <c r="U13" i="6"/>
  <c r="S13" i="6"/>
  <c r="V13" i="6"/>
  <c r="V10" i="6"/>
  <c r="Y10" i="6"/>
  <c r="Z10" i="6"/>
  <c r="AA10" i="6"/>
  <c r="U10" i="6"/>
  <c r="S10" i="6"/>
  <c r="U12" i="6"/>
  <c r="V12" i="6"/>
  <c r="U11" i="6"/>
  <c r="W9" i="6"/>
  <c r="U9" i="6"/>
  <c r="Y8" i="6"/>
  <c r="Z8" i="6"/>
  <c r="AA8" i="6"/>
  <c r="AB8" i="6"/>
  <c r="X8" i="6"/>
  <c r="W8" i="6"/>
  <c r="V8" i="6"/>
  <c r="U8" i="6"/>
  <c r="S8" i="6"/>
  <c r="W24" i="6"/>
  <c r="V24" i="6"/>
  <c r="V9" i="6"/>
  <c r="Y41" i="6"/>
  <c r="Z41" i="6"/>
  <c r="AA41" i="6"/>
  <c r="AB41" i="6"/>
  <c r="W11" i="6"/>
  <c r="Y15" i="6"/>
  <c r="Z15" i="6"/>
  <c r="AA15" i="6"/>
  <c r="AB15" i="6"/>
  <c r="Y20" i="6"/>
  <c r="Z20" i="6"/>
  <c r="AA20" i="6"/>
  <c r="AB20" i="6"/>
  <c r="Y24" i="6"/>
  <c r="Z24" i="6"/>
  <c r="AA24" i="6"/>
  <c r="AB24" i="6"/>
  <c r="Y37" i="6"/>
  <c r="Z37" i="6"/>
  <c r="AA37" i="6"/>
  <c r="AB37" i="6"/>
  <c r="W42" i="6"/>
  <c r="Y44" i="6"/>
  <c r="Z44" i="6"/>
  <c r="AA44" i="6"/>
  <c r="AB44" i="6"/>
  <c r="Y45" i="6"/>
  <c r="Z45" i="6"/>
  <c r="AA45" i="6"/>
  <c r="AB45" i="6"/>
  <c r="Y25" i="6"/>
  <c r="Z25" i="6"/>
  <c r="AA25" i="6"/>
  <c r="AB25" i="6"/>
  <c r="W26" i="6"/>
  <c r="Y21" i="6"/>
  <c r="Z21" i="6"/>
  <c r="AA21" i="6"/>
  <c r="AB21" i="6"/>
  <c r="W31" i="6"/>
  <c r="Y38" i="6"/>
  <c r="Z38" i="6"/>
  <c r="AA38" i="6"/>
  <c r="AB38" i="6"/>
  <c r="Y39" i="6"/>
  <c r="Z39" i="6"/>
  <c r="AA39" i="6"/>
  <c r="AB39" i="6"/>
  <c r="W43" i="6"/>
  <c r="Y16" i="6"/>
  <c r="Z16" i="6"/>
  <c r="AA16" i="6"/>
  <c r="AB16" i="6"/>
  <c r="Y34" i="6"/>
  <c r="Z34" i="6"/>
  <c r="AA34" i="6"/>
  <c r="AB34" i="6"/>
  <c r="W28" i="6"/>
  <c r="Y28" i="6"/>
  <c r="Z28" i="6"/>
  <c r="AA28" i="6"/>
  <c r="AB28" i="6"/>
  <c r="V22" i="6"/>
  <c r="V18" i="6"/>
  <c r="X12" i="6"/>
  <c r="X19" i="6"/>
  <c r="X14" i="6"/>
  <c r="S14" i="6"/>
  <c r="W14" i="6"/>
  <c r="V30" i="6"/>
  <c r="Y30" i="6"/>
  <c r="Z30" i="6"/>
  <c r="AA30" i="6"/>
  <c r="AB30" i="6"/>
  <c r="X23" i="6"/>
  <c r="S23" i="6"/>
  <c r="X9" i="6"/>
  <c r="Y9" i="6"/>
  <c r="Z9" i="6"/>
  <c r="AA9" i="6"/>
  <c r="AB9" i="6"/>
  <c r="X11" i="6"/>
  <c r="Y11" i="6"/>
  <c r="Z11" i="6"/>
  <c r="AA11" i="6"/>
  <c r="AB11" i="6"/>
  <c r="S11" i="6"/>
  <c r="S12" i="6"/>
  <c r="X13" i="6"/>
  <c r="Y13" i="6"/>
  <c r="Z13" i="6"/>
  <c r="AA13" i="6"/>
  <c r="AB13" i="6"/>
  <c r="X17" i="6"/>
  <c r="Y17" i="6"/>
  <c r="Z17" i="6"/>
  <c r="AA17" i="6"/>
  <c r="AB17" i="6"/>
  <c r="S17" i="6"/>
  <c r="S19" i="6"/>
  <c r="V33" i="6"/>
  <c r="Y33" i="6"/>
  <c r="Z33" i="6"/>
  <c r="AA33" i="6"/>
  <c r="AB33" i="6"/>
  <c r="Y36" i="6"/>
  <c r="Z36" i="6"/>
  <c r="AA36" i="6"/>
  <c r="AB36" i="6"/>
  <c r="W12" i="6"/>
  <c r="W19" i="6"/>
  <c r="X26" i="6"/>
  <c r="X22" i="6"/>
  <c r="Y22" i="6"/>
  <c r="Z22" i="6"/>
  <c r="AA22" i="6"/>
  <c r="AB22" i="6"/>
  <c r="S22" i="6"/>
  <c r="W23" i="6"/>
  <c r="X31" i="6"/>
  <c r="Y31" i="6"/>
  <c r="Z31" i="6"/>
  <c r="AA31" i="6"/>
  <c r="AB31" i="6"/>
  <c r="S31" i="6"/>
  <c r="X43" i="6"/>
  <c r="Y43" i="6"/>
  <c r="Z43" i="6"/>
  <c r="AA43" i="6"/>
  <c r="AB43" i="6"/>
  <c r="S43" i="6"/>
  <c r="V42" i="6"/>
  <c r="V46" i="6"/>
  <c r="Y46" i="6"/>
  <c r="Z46" i="6"/>
  <c r="AA46" i="6"/>
  <c r="AB46" i="6"/>
  <c r="W18" i="6"/>
  <c r="Y18" i="6"/>
  <c r="Z18" i="6"/>
  <c r="AA18" i="6"/>
  <c r="AB18" i="6"/>
  <c r="S18" i="6"/>
  <c r="Y42" i="6"/>
  <c r="Z42" i="6"/>
  <c r="AA42" i="6"/>
  <c r="AB42" i="6"/>
  <c r="Y26" i="6"/>
  <c r="Z26" i="6"/>
  <c r="AA26" i="6"/>
  <c r="AB26" i="6"/>
  <c r="Y23" i="6"/>
  <c r="Z23" i="6"/>
  <c r="AA23" i="6"/>
  <c r="AB23" i="6"/>
  <c r="Y19" i="6"/>
  <c r="Z19" i="6"/>
  <c r="AA19" i="6"/>
  <c r="AB19" i="6"/>
  <c r="Y14" i="6"/>
  <c r="Z14" i="6"/>
  <c r="AA14" i="6"/>
  <c r="AB14" i="6"/>
  <c r="Y12" i="6"/>
  <c r="Z12" i="6"/>
  <c r="AA12" i="6"/>
  <c r="AB12" i="6"/>
</calcChain>
</file>

<file path=xl/sharedStrings.xml><?xml version="1.0" encoding="utf-8"?>
<sst xmlns="http://schemas.openxmlformats.org/spreadsheetml/2006/main" count="326" uniqueCount="138">
  <si>
    <t>長久聖</t>
  </si>
  <si>
    <t>篠崎潔</t>
  </si>
  <si>
    <t>鉄村和之</t>
  </si>
  <si>
    <t>小山博生</t>
  </si>
  <si>
    <t>斉藤幸二</t>
  </si>
  <si>
    <t>中井秀明</t>
  </si>
  <si>
    <t>大坪ヒロ</t>
  </si>
  <si>
    <t>姫野敦</t>
  </si>
  <si>
    <t>岩崎巧</t>
  </si>
  <si>
    <t>吉田仁</t>
  </si>
  <si>
    <t>加藤浩義</t>
  </si>
  <si>
    <t>下村健司</t>
  </si>
  <si>
    <t>高橋利幸</t>
  </si>
  <si>
    <t>中井佐恵子</t>
  </si>
  <si>
    <t>中野武</t>
  </si>
  <si>
    <t>盧孝鷹</t>
  </si>
  <si>
    <t>安久和伸</t>
  </si>
  <si>
    <t>松山秀成</t>
  </si>
  <si>
    <t>安部賢司</t>
  </si>
  <si>
    <t>平久保仲人</t>
  </si>
  <si>
    <t>安部みさご</t>
  </si>
  <si>
    <t>本橋輝雄</t>
  </si>
  <si>
    <t>橋本純一</t>
  </si>
  <si>
    <t>會田晴彦</t>
  </si>
  <si>
    <t>小山智子</t>
  </si>
  <si>
    <t>沓掛朱美</t>
  </si>
  <si>
    <t>小林多恵子</t>
  </si>
  <si>
    <t>志村トム</t>
  </si>
  <si>
    <t>HDC</t>
  </si>
  <si>
    <t>LatestHD</t>
  </si>
  <si>
    <t>１４</t>
  </si>
  <si>
    <t>仮１８</t>
  </si>
  <si>
    <t>田原みち</t>
  </si>
  <si>
    <t>仮１６</t>
  </si>
  <si>
    <t>１５</t>
  </si>
  <si>
    <t>砂原美和</t>
  </si>
  <si>
    <t>山本竜也</t>
  </si>
  <si>
    <t>菅原宏</t>
  </si>
  <si>
    <t>８</t>
  </si>
  <si>
    <t>グラチャン</t>
  </si>
  <si>
    <t>N.E.</t>
  </si>
  <si>
    <t>ニアピン</t>
  </si>
  <si>
    <t>ドラコン</t>
  </si>
  <si>
    <t>１２</t>
  </si>
  <si>
    <t>１１</t>
  </si>
  <si>
    <t>鮫島葉子</t>
  </si>
  <si>
    <t>馬券</t>
  </si>
  <si>
    <t>小久保一雄</t>
  </si>
  <si>
    <t>仮１５</t>
  </si>
  <si>
    <t>年間賞</t>
  </si>
  <si>
    <t>６</t>
  </si>
  <si>
    <t>N.W.</t>
  </si>
  <si>
    <t>１０</t>
  </si>
  <si>
    <t>９</t>
  </si>
  <si>
    <t>２０</t>
  </si>
  <si>
    <t>１８</t>
  </si>
  <si>
    <t>２２</t>
  </si>
  <si>
    <t>２６</t>
  </si>
  <si>
    <t>２１</t>
  </si>
  <si>
    <t>３７５</t>
  </si>
  <si>
    <t>３７６</t>
  </si>
  <si>
    <t>３７７</t>
  </si>
  <si>
    <t>３７８</t>
  </si>
  <si>
    <t>３７９</t>
  </si>
  <si>
    <t>３８０</t>
  </si>
  <si>
    <t>３８１</t>
  </si>
  <si>
    <t>３８２</t>
  </si>
  <si>
    <t>４月５日</t>
  </si>
  <si>
    <t>渡邊ユキ</t>
  </si>
  <si>
    <t>津田和男</t>
  </si>
  <si>
    <t>５月３日</t>
  </si>
  <si>
    <t>江川清</t>
  </si>
  <si>
    <t>中丸英之</t>
  </si>
  <si>
    <t>７月１２日</t>
  </si>
  <si>
    <t>４</t>
  </si>
  <si>
    <t>６月７日</t>
  </si>
  <si>
    <t>８月２日</t>
  </si>
  <si>
    <t>９月６日</t>
  </si>
  <si>
    <t>ジョン・久保</t>
  </si>
  <si>
    <t>WD</t>
  </si>
  <si>
    <t>平均スコア</t>
  </si>
  <si>
    <t>長久厚</t>
  </si>
  <si>
    <t>８４</t>
  </si>
  <si>
    <t>仮７</t>
  </si>
  <si>
    <t>２０１４育友会成績まとめ表</t>
  </si>
  <si>
    <t>１０月４日</t>
  </si>
  <si>
    <t>年間２位</t>
  </si>
  <si>
    <t>年間３位</t>
  </si>
  <si>
    <t>年間７位</t>
  </si>
  <si>
    <t>年間１０位</t>
  </si>
  <si>
    <t>年間１５位</t>
  </si>
  <si>
    <t>年間ブービー</t>
  </si>
  <si>
    <t>出場回数</t>
  </si>
  <si>
    <t>７</t>
  </si>
  <si>
    <t>５</t>
  </si>
  <si>
    <t>１</t>
  </si>
  <si>
    <t>３</t>
  </si>
  <si>
    <t>２</t>
  </si>
  <si>
    <t>０</t>
  </si>
  <si>
    <t>スコア数</t>
  </si>
  <si>
    <t>スコア１</t>
  </si>
  <si>
    <t>スコア２</t>
  </si>
  <si>
    <t>スコア３</t>
  </si>
  <si>
    <t>平均</t>
  </si>
  <si>
    <t>Ｔｏｐ３</t>
  </si>
  <si>
    <t>ｖｓ.Ｐａｒ</t>
  </si>
  <si>
    <t>85%調整</t>
  </si>
  <si>
    <t>新ハンディ</t>
  </si>
  <si>
    <t>計算対象</t>
  </si>
  <si>
    <r>
      <t>N.</t>
    </r>
    <r>
      <rPr>
        <b/>
        <sz val="14"/>
        <color theme="1"/>
        <rFont val="ＭＳ Ｐゴシック"/>
        <family val="2"/>
        <charset val="128"/>
      </rPr>
      <t>W</t>
    </r>
    <r>
      <rPr>
        <b/>
        <sz val="14"/>
        <color theme="1"/>
        <rFont val="ＭＳ Ｐゴシック"/>
        <family val="2"/>
        <charset val="128"/>
      </rPr>
      <t>.</t>
    </r>
  </si>
  <si>
    <t>８５</t>
  </si>
  <si>
    <t>８６</t>
  </si>
  <si>
    <t>８７</t>
  </si>
  <si>
    <t>９１</t>
  </si>
  <si>
    <t>１００</t>
  </si>
  <si>
    <t>男性＋４</t>
  </si>
  <si>
    <t>イーストコースの場合の考え方</t>
  </si>
  <si>
    <t>ティー位置</t>
  </si>
  <si>
    <t>M</t>
  </si>
  <si>
    <t>L</t>
  </si>
  <si>
    <t>S</t>
  </si>
  <si>
    <t>(70)</t>
  </si>
  <si>
    <t>(調整前)</t>
  </si>
  <si>
    <t>(調整後)</t>
  </si>
  <si>
    <t>仮16</t>
  </si>
  <si>
    <t>仮7</t>
  </si>
  <si>
    <t>仮18</t>
  </si>
  <si>
    <t>シニア＋２</t>
  </si>
  <si>
    <t>９３</t>
  </si>
  <si>
    <t>９４</t>
  </si>
  <si>
    <t>９６</t>
  </si>
  <si>
    <t>８３</t>
  </si>
  <si>
    <t>１１１</t>
  </si>
  <si>
    <t>女性ー２</t>
  </si>
  <si>
    <t>９５</t>
  </si>
  <si>
    <t>９７</t>
  </si>
  <si>
    <t>１０６</t>
  </si>
  <si>
    <t>１０３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</si>
</sst>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FF99CC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2"/>
      <charset val="128"/>
    </font>
    <font>
      <b/>
      <sz val="12"/>
      <color theme="1"/>
      <name val="Calibri"/>
      <family val="2"/>
      <scheme val="minor"/>
    </font>
    <font>
      <b/>
      <sz val="14"/>
      <color theme="1"/>
      <name val="ＭＳ Ｐゴシック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6F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1" fontId="6" fillId="9" borderId="1" xfId="0" applyNumberFormat="1" applyFont="1" applyFill="1" applyBorder="1" applyAlignment="1">
      <alignment horizontal="center"/>
    </xf>
    <xf numFmtId="1" fontId="6" fillId="10" borderId="1" xfId="0" applyNumberFormat="1" applyFont="1" applyFill="1" applyBorder="1" applyAlignment="1">
      <alignment horizontal="center"/>
    </xf>
    <xf numFmtId="1" fontId="7" fillId="9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11" borderId="1" xfId="0" applyNumberFormat="1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/>
    </xf>
    <xf numFmtId="1" fontId="6" fillId="6" borderId="0" xfId="0" applyNumberFormat="1" applyFont="1" applyFill="1" applyAlignment="1">
      <alignment horizontal="center"/>
    </xf>
    <xf numFmtId="1" fontId="6" fillId="3" borderId="1" xfId="0" applyNumberFormat="1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8" fillId="4" borderId="0" xfId="0" applyFont="1" applyFill="1" applyBorder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5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6" borderId="0" xfId="0" applyFont="1" applyFill="1"/>
    <xf numFmtId="1" fontId="6" fillId="5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3" fillId="12" borderId="0" xfId="0" applyFont="1" applyFill="1"/>
    <xf numFmtId="0" fontId="6" fillId="12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/>
    <xf numFmtId="1" fontId="6" fillId="13" borderId="1" xfId="0" applyNumberFormat="1" applyFont="1" applyFill="1" applyBorder="1" applyAlignment="1">
      <alignment horizontal="center" vertical="center" wrapText="1"/>
    </xf>
    <xf numFmtId="1" fontId="6" fillId="13" borderId="1" xfId="0" applyNumberFormat="1" applyFont="1" applyFill="1" applyBorder="1"/>
    <xf numFmtId="1" fontId="6" fillId="13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13" borderId="0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/>
    </xf>
    <xf numFmtId="0" fontId="5" fillId="3" borderId="0" xfId="0" applyFont="1" applyFill="1"/>
    <xf numFmtId="2" fontId="6" fillId="0" borderId="2" xfId="0" applyNumberFormat="1" applyFont="1" applyBorder="1" applyAlignment="1">
      <alignment horizontal="center"/>
    </xf>
    <xf numFmtId="1" fontId="6" fillId="14" borderId="3" xfId="0" applyNumberFormat="1" applyFont="1" applyFill="1" applyBorder="1" applyAlignment="1">
      <alignment horizontal="center"/>
    </xf>
    <xf numFmtId="1" fontId="6" fillId="14" borderId="4" xfId="0" applyNumberFormat="1" applyFont="1" applyFill="1" applyBorder="1" applyAlignment="1">
      <alignment horizontal="center"/>
    </xf>
    <xf numFmtId="1" fontId="6" fillId="14" borderId="5" xfId="0" applyNumberFormat="1" applyFont="1" applyFill="1" applyBorder="1" applyAlignment="1">
      <alignment horizontal="center"/>
    </xf>
  </cellXfs>
  <cellStyles count="1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</cellStyles>
  <dxfs count="0"/>
  <tableStyles count="0" defaultTableStyle="TableStyleMedium9" defaultPivotStyle="PivotStyleMedium4"/>
  <colors>
    <mruColors>
      <color rgb="FFFF6699"/>
      <color rgb="FFCC0000"/>
      <color rgb="FFFF9933"/>
      <color rgb="FFCC66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showGridLines="0" tabSelected="1" topLeftCell="A4" zoomScale="85" zoomScaleNormal="85" zoomScalePageLayoutView="85" workbookViewId="0">
      <selection activeCell="I55" sqref="I55"/>
    </sheetView>
  </sheetViews>
  <sheetFormatPr baseColWidth="10" defaultColWidth="11" defaultRowHeight="18" x14ac:dyDescent="0"/>
  <cols>
    <col min="1" max="1" width="11" style="19"/>
    <col min="2" max="2" width="15.33203125" style="19" customWidth="1"/>
    <col min="3" max="4" width="11" style="19"/>
    <col min="5" max="5" width="13" style="18" customWidth="1"/>
    <col min="6" max="6" width="13" style="19" customWidth="1"/>
    <col min="7" max="8" width="13.1640625" style="19" customWidth="1"/>
    <col min="9" max="9" width="12.6640625" style="19" customWidth="1"/>
    <col min="10" max="10" width="12" style="19" customWidth="1"/>
    <col min="11" max="11" width="10.83203125" style="19" customWidth="1"/>
    <col min="12" max="12" width="9.6640625" style="19" customWidth="1"/>
    <col min="13" max="13" width="11.5" style="19" customWidth="1"/>
    <col min="14" max="14" width="13.33203125" style="19" customWidth="1"/>
    <col min="15" max="15" width="9.1640625" style="19" hidden="1" customWidth="1"/>
    <col min="16" max="16" width="10.5" style="19" hidden="1" customWidth="1"/>
    <col min="17" max="17" width="7.33203125" style="19" hidden="1" customWidth="1"/>
    <col min="18" max="18" width="12.83203125" style="19" hidden="1" customWidth="1"/>
    <col min="19" max="19" width="12.5" style="19" customWidth="1"/>
    <col min="20" max="21" width="11" style="19"/>
    <col min="22" max="24" width="11" style="18"/>
    <col min="25" max="25" width="12.83203125" style="18" customWidth="1"/>
    <col min="26" max="27" width="11" style="18"/>
    <col min="28" max="16384" width="11" style="19"/>
  </cols>
  <sheetData>
    <row r="1" spans="1:28" ht="33" customHeight="1">
      <c r="A1" s="18"/>
    </row>
    <row r="2" spans="1:28" ht="19" customHeight="1">
      <c r="A2" s="20"/>
      <c r="B2" s="20"/>
      <c r="C2" s="20"/>
      <c r="D2" s="20"/>
      <c r="E2" s="27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8" ht="5" customHeight="1">
      <c r="A3" s="20"/>
      <c r="B3" s="20"/>
      <c r="C3" s="20"/>
      <c r="D3" s="20"/>
      <c r="E3" s="27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8" ht="32" customHeight="1">
      <c r="A4" s="20"/>
      <c r="B4" s="21" t="s">
        <v>84</v>
      </c>
      <c r="C4" s="22"/>
      <c r="D4" s="22"/>
      <c r="E4" s="23"/>
      <c r="F4" s="54" t="s">
        <v>122</v>
      </c>
      <c r="G4" s="28" t="s">
        <v>123</v>
      </c>
      <c r="H4" s="24"/>
      <c r="I4" s="24"/>
      <c r="J4" s="24"/>
      <c r="K4" s="24"/>
      <c r="L4" s="25"/>
      <c r="M4" s="25"/>
      <c r="N4" s="25"/>
      <c r="O4" s="25"/>
      <c r="P4" s="25"/>
      <c r="Q4" s="25"/>
      <c r="R4" s="25"/>
      <c r="S4" s="25"/>
      <c r="T4" s="20"/>
    </row>
    <row r="5" spans="1:28" s="34" customFormat="1" ht="20">
      <c r="A5" s="20"/>
      <c r="B5" s="24"/>
      <c r="C5" s="24"/>
      <c r="D5" s="24"/>
      <c r="E5" s="24"/>
      <c r="F5" s="54" t="s">
        <v>59</v>
      </c>
      <c r="G5" s="26" t="s">
        <v>59</v>
      </c>
      <c r="H5" s="24" t="s">
        <v>60</v>
      </c>
      <c r="I5" s="26" t="s">
        <v>61</v>
      </c>
      <c r="J5" s="24" t="s">
        <v>62</v>
      </c>
      <c r="K5" s="26" t="s">
        <v>63</v>
      </c>
      <c r="L5" s="24" t="s">
        <v>64</v>
      </c>
      <c r="M5" s="26" t="s">
        <v>65</v>
      </c>
      <c r="N5" s="24" t="s">
        <v>66</v>
      </c>
      <c r="O5" s="24"/>
      <c r="P5" s="24"/>
      <c r="Q5" s="24"/>
      <c r="R5" s="24"/>
      <c r="S5" s="24"/>
      <c r="T5" s="20"/>
      <c r="V5" s="35"/>
      <c r="W5" s="35"/>
      <c r="X5" s="35"/>
      <c r="Y5" s="35"/>
      <c r="Z5" s="35"/>
      <c r="AA5" s="35"/>
    </row>
    <row r="6" spans="1:28" s="35" customFormat="1" ht="20">
      <c r="A6" s="27"/>
      <c r="B6" s="24"/>
      <c r="C6" s="24"/>
      <c r="D6" s="24"/>
      <c r="E6" s="24"/>
      <c r="F6" s="54" t="s">
        <v>40</v>
      </c>
      <c r="G6" s="24" t="s">
        <v>40</v>
      </c>
      <c r="H6" s="24" t="s">
        <v>51</v>
      </c>
      <c r="I6" s="36" t="s">
        <v>109</v>
      </c>
      <c r="J6" s="24" t="s">
        <v>51</v>
      </c>
      <c r="K6" s="24" t="s">
        <v>51</v>
      </c>
      <c r="L6" s="24" t="s">
        <v>51</v>
      </c>
      <c r="M6" s="24" t="s">
        <v>51</v>
      </c>
      <c r="N6" s="24" t="s">
        <v>51</v>
      </c>
      <c r="O6" s="24"/>
      <c r="P6" s="24"/>
      <c r="Q6" s="24"/>
      <c r="R6" s="24"/>
      <c r="S6" s="24"/>
      <c r="T6" s="27"/>
      <c r="U6" s="27" t="s">
        <v>108</v>
      </c>
      <c r="Y6" s="27" t="s">
        <v>104</v>
      </c>
      <c r="Z6" s="28" t="s">
        <v>105</v>
      </c>
      <c r="AA6" s="27"/>
    </row>
    <row r="7" spans="1:28" s="34" customFormat="1" ht="21" thickBot="1">
      <c r="A7" s="20"/>
      <c r="B7" s="28"/>
      <c r="C7" s="24" t="s">
        <v>28</v>
      </c>
      <c r="D7" s="26" t="s">
        <v>29</v>
      </c>
      <c r="E7" s="28" t="s">
        <v>117</v>
      </c>
      <c r="F7" s="54" t="s">
        <v>67</v>
      </c>
      <c r="G7" s="24" t="s">
        <v>67</v>
      </c>
      <c r="H7" s="24" t="s">
        <v>70</v>
      </c>
      <c r="I7" s="24" t="s">
        <v>75</v>
      </c>
      <c r="J7" s="24" t="s">
        <v>73</v>
      </c>
      <c r="K7" s="24" t="s">
        <v>76</v>
      </c>
      <c r="L7" s="24" t="s">
        <v>77</v>
      </c>
      <c r="M7" s="24" t="s">
        <v>85</v>
      </c>
      <c r="N7" s="24" t="s">
        <v>39</v>
      </c>
      <c r="O7" s="24" t="s">
        <v>41</v>
      </c>
      <c r="P7" s="24" t="s">
        <v>42</v>
      </c>
      <c r="Q7" s="24" t="s">
        <v>46</v>
      </c>
      <c r="R7" s="29" t="s">
        <v>49</v>
      </c>
      <c r="S7" s="24" t="s">
        <v>80</v>
      </c>
      <c r="T7" s="30" t="s">
        <v>92</v>
      </c>
      <c r="U7" s="28" t="s">
        <v>99</v>
      </c>
      <c r="V7" s="28" t="s">
        <v>100</v>
      </c>
      <c r="W7" s="28" t="s">
        <v>101</v>
      </c>
      <c r="X7" s="28" t="s">
        <v>102</v>
      </c>
      <c r="Y7" s="28" t="s">
        <v>103</v>
      </c>
      <c r="Z7" s="53" t="s">
        <v>121</v>
      </c>
      <c r="AA7" s="28" t="s">
        <v>106</v>
      </c>
      <c r="AB7" s="56" t="s">
        <v>107</v>
      </c>
    </row>
    <row r="8" spans="1:28" s="34" customFormat="1" ht="17.25" customHeight="1">
      <c r="A8" s="20"/>
      <c r="B8" s="15" t="s">
        <v>11</v>
      </c>
      <c r="C8" s="11" t="s">
        <v>38</v>
      </c>
      <c r="D8" s="31" t="s">
        <v>74</v>
      </c>
      <c r="E8" s="48"/>
      <c r="F8" s="50"/>
      <c r="G8" s="11"/>
      <c r="H8" s="11">
        <v>83</v>
      </c>
      <c r="I8" s="48">
        <v>79</v>
      </c>
      <c r="J8" s="11">
        <v>76</v>
      </c>
      <c r="K8" s="11">
        <v>76</v>
      </c>
      <c r="L8" s="12">
        <v>87</v>
      </c>
      <c r="M8" s="12">
        <v>79</v>
      </c>
      <c r="N8" s="12">
        <v>87</v>
      </c>
      <c r="O8" s="12">
        <v>2</v>
      </c>
      <c r="P8" s="12">
        <v>1</v>
      </c>
      <c r="Q8" s="12">
        <v>830</v>
      </c>
      <c r="R8" s="12" t="s">
        <v>39</v>
      </c>
      <c r="S8" s="10">
        <f t="shared" ref="S8:S47" si="0">AVERAGE(G8:N8)</f>
        <v>81</v>
      </c>
      <c r="T8" s="13" t="s">
        <v>93</v>
      </c>
      <c r="U8" s="2">
        <f t="shared" ref="U8:U28" si="1">IF(T8&gt;"5", 3, IF(T8&lt;"2", 1, 2))</f>
        <v>3</v>
      </c>
      <c r="V8" s="2">
        <f t="shared" ref="V8:V28" si="2">MIN(G8:N8)</f>
        <v>76</v>
      </c>
      <c r="W8" s="2">
        <f>SMALL(G8:N8,2)</f>
        <v>76</v>
      </c>
      <c r="X8" s="2">
        <f>SMALL(G8:N8,3)</f>
        <v>79</v>
      </c>
      <c r="Y8" s="10">
        <f t="shared" ref="Y8:Y47" si="3">AVERAGE(V8:X8)</f>
        <v>77</v>
      </c>
      <c r="Z8" s="10">
        <f t="shared" ref="Z8:Z47" si="4">Y8-70</f>
        <v>7</v>
      </c>
      <c r="AA8" s="58">
        <f t="shared" ref="AA8:AA47" si="5">Z8*0.85</f>
        <v>5.95</v>
      </c>
      <c r="AB8" s="59">
        <f>ROUNDDOWN(AA8,0)</f>
        <v>5</v>
      </c>
    </row>
    <row r="9" spans="1:28" s="34" customFormat="1" ht="17.25" customHeight="1">
      <c r="A9" s="20"/>
      <c r="B9" s="15" t="s">
        <v>5</v>
      </c>
      <c r="C9" s="32" t="s">
        <v>53</v>
      </c>
      <c r="D9" s="33">
        <v>5</v>
      </c>
      <c r="E9" s="48" t="s">
        <v>118</v>
      </c>
      <c r="F9" s="50">
        <v>80</v>
      </c>
      <c r="G9" s="11">
        <f>IF(E9="M",F9+4,IF(E9="S",F9+2,F9-2))</f>
        <v>84</v>
      </c>
      <c r="H9" s="11">
        <v>84</v>
      </c>
      <c r="I9" s="48">
        <v>82</v>
      </c>
      <c r="J9" s="11"/>
      <c r="K9" s="12">
        <v>76</v>
      </c>
      <c r="L9" s="12">
        <v>80</v>
      </c>
      <c r="M9" s="12">
        <v>85</v>
      </c>
      <c r="N9" s="12">
        <v>85</v>
      </c>
      <c r="O9" s="12">
        <v>1</v>
      </c>
      <c r="P9" s="12">
        <v>2</v>
      </c>
      <c r="Q9" s="12"/>
      <c r="R9" s="12" t="s">
        <v>90</v>
      </c>
      <c r="S9" s="10">
        <f t="shared" si="0"/>
        <v>82.285714285714292</v>
      </c>
      <c r="T9" s="13" t="s">
        <v>93</v>
      </c>
      <c r="U9" s="2">
        <f t="shared" si="1"/>
        <v>3</v>
      </c>
      <c r="V9" s="2">
        <f t="shared" si="2"/>
        <v>76</v>
      </c>
      <c r="W9" s="2">
        <f>SMALL(G9:N9,2)</f>
        <v>80</v>
      </c>
      <c r="X9" s="2">
        <f>SMALL(G9:N9,3)</f>
        <v>82</v>
      </c>
      <c r="Y9" s="10">
        <f t="shared" si="3"/>
        <v>79.333333333333329</v>
      </c>
      <c r="Z9" s="10">
        <f t="shared" si="4"/>
        <v>9.3333333333333286</v>
      </c>
      <c r="AA9" s="58">
        <f t="shared" si="5"/>
        <v>7.9333333333333291</v>
      </c>
      <c r="AB9" s="60">
        <f>ROUNDDOWN(AA9,0)</f>
        <v>7</v>
      </c>
    </row>
    <row r="10" spans="1:28" s="34" customFormat="1" ht="17.25" customHeight="1">
      <c r="A10" s="20"/>
      <c r="B10" s="16" t="s">
        <v>81</v>
      </c>
      <c r="C10" s="9" t="s">
        <v>83</v>
      </c>
      <c r="D10" s="3"/>
      <c r="E10" s="48"/>
      <c r="F10" s="51"/>
      <c r="G10" s="14"/>
      <c r="H10" s="14"/>
      <c r="I10" s="49"/>
      <c r="J10" s="14"/>
      <c r="K10" s="14"/>
      <c r="L10" s="14"/>
      <c r="M10" s="12">
        <v>84</v>
      </c>
      <c r="N10" s="14"/>
      <c r="O10" s="14"/>
      <c r="P10" s="14"/>
      <c r="Q10" s="14"/>
      <c r="R10" s="14"/>
      <c r="S10" s="10">
        <f t="shared" si="0"/>
        <v>84</v>
      </c>
      <c r="T10" s="13" t="s">
        <v>95</v>
      </c>
      <c r="U10" s="4">
        <f t="shared" si="1"/>
        <v>1</v>
      </c>
      <c r="V10" s="2">
        <f t="shared" si="2"/>
        <v>84</v>
      </c>
      <c r="W10" s="6"/>
      <c r="X10" s="6"/>
      <c r="Y10" s="10">
        <f t="shared" si="3"/>
        <v>84</v>
      </c>
      <c r="Z10" s="10">
        <f t="shared" si="4"/>
        <v>14</v>
      </c>
      <c r="AA10" s="58">
        <f t="shared" si="5"/>
        <v>11.9</v>
      </c>
      <c r="AB10" s="60" t="s">
        <v>125</v>
      </c>
    </row>
    <row r="11" spans="1:28" s="34" customFormat="1" ht="17.25" customHeight="1">
      <c r="A11" s="20"/>
      <c r="B11" s="37" t="s">
        <v>15</v>
      </c>
      <c r="C11" s="32" t="s">
        <v>38</v>
      </c>
      <c r="D11" s="33" t="s">
        <v>50</v>
      </c>
      <c r="E11" s="48" t="s">
        <v>118</v>
      </c>
      <c r="F11" s="50">
        <v>82</v>
      </c>
      <c r="G11" s="11">
        <f>IF(E11="M",F11+4,IF(E11="S",F11+2,F11-2))</f>
        <v>86</v>
      </c>
      <c r="H11" s="11">
        <v>84</v>
      </c>
      <c r="I11" s="48">
        <v>87</v>
      </c>
      <c r="J11" s="11">
        <v>78</v>
      </c>
      <c r="K11" s="12">
        <v>88</v>
      </c>
      <c r="L11" s="12">
        <v>83</v>
      </c>
      <c r="M11" s="12">
        <v>81</v>
      </c>
      <c r="N11" s="12">
        <v>86</v>
      </c>
      <c r="O11" s="12">
        <v>2</v>
      </c>
      <c r="P11" s="12">
        <v>1</v>
      </c>
      <c r="Q11" s="12">
        <v>208</v>
      </c>
      <c r="R11" s="12"/>
      <c r="S11" s="10">
        <f t="shared" si="0"/>
        <v>84.125</v>
      </c>
      <c r="T11" s="13" t="s">
        <v>38</v>
      </c>
      <c r="U11" s="2">
        <f t="shared" si="1"/>
        <v>3</v>
      </c>
      <c r="V11" s="2">
        <f t="shared" si="2"/>
        <v>78</v>
      </c>
      <c r="W11" s="2">
        <f t="shared" ref="W11:W28" si="6">SMALL(G11:N11,2)</f>
        <v>81</v>
      </c>
      <c r="X11" s="2">
        <f>SMALL(G11:N11,3)</f>
        <v>83</v>
      </c>
      <c r="Y11" s="10">
        <f t="shared" si="3"/>
        <v>80.666666666666671</v>
      </c>
      <c r="Z11" s="10">
        <f t="shared" si="4"/>
        <v>10.666666666666671</v>
      </c>
      <c r="AA11" s="58">
        <f t="shared" si="5"/>
        <v>9.06666666666667</v>
      </c>
      <c r="AB11" s="60">
        <f t="shared" ref="AB11:AB28" si="7">ROUNDDOWN(AA11,0)</f>
        <v>9</v>
      </c>
    </row>
    <row r="12" spans="1:28" s="34" customFormat="1" ht="17.25" customHeight="1">
      <c r="A12" s="20"/>
      <c r="B12" s="15" t="s">
        <v>22</v>
      </c>
      <c r="C12" s="32" t="s">
        <v>44</v>
      </c>
      <c r="D12" s="33">
        <v>6</v>
      </c>
      <c r="E12" s="48" t="s">
        <v>118</v>
      </c>
      <c r="F12" s="52">
        <v>83</v>
      </c>
      <c r="G12" s="11">
        <f>IF(E12="M",F12+4,IF(E12="S",F12+2,F12-2))</f>
        <v>87</v>
      </c>
      <c r="H12" s="11">
        <v>87</v>
      </c>
      <c r="I12" s="48">
        <v>78</v>
      </c>
      <c r="J12" s="12">
        <v>84</v>
      </c>
      <c r="K12" s="11"/>
      <c r="L12" s="12">
        <v>87</v>
      </c>
      <c r="M12" s="12">
        <v>81</v>
      </c>
      <c r="N12" s="12">
        <v>90</v>
      </c>
      <c r="O12" s="12">
        <v>1</v>
      </c>
      <c r="P12" s="12"/>
      <c r="Q12" s="12"/>
      <c r="R12" s="12"/>
      <c r="S12" s="10">
        <f t="shared" si="0"/>
        <v>84.857142857142861</v>
      </c>
      <c r="T12" s="13" t="s">
        <v>93</v>
      </c>
      <c r="U12" s="2">
        <f t="shared" si="1"/>
        <v>3</v>
      </c>
      <c r="V12" s="2">
        <f t="shared" si="2"/>
        <v>78</v>
      </c>
      <c r="W12" s="2">
        <f t="shared" si="6"/>
        <v>81</v>
      </c>
      <c r="X12" s="2">
        <f>SMALL(G12:N12,3)</f>
        <v>84</v>
      </c>
      <c r="Y12" s="10">
        <f t="shared" si="3"/>
        <v>81</v>
      </c>
      <c r="Z12" s="10">
        <f t="shared" si="4"/>
        <v>11</v>
      </c>
      <c r="AA12" s="58">
        <f t="shared" si="5"/>
        <v>9.35</v>
      </c>
      <c r="AB12" s="60">
        <f t="shared" si="7"/>
        <v>9</v>
      </c>
    </row>
    <row r="13" spans="1:28" s="34" customFormat="1" ht="17.25" customHeight="1">
      <c r="A13" s="20"/>
      <c r="B13" s="15" t="s">
        <v>3</v>
      </c>
      <c r="C13" s="32" t="s">
        <v>50</v>
      </c>
      <c r="D13" s="33"/>
      <c r="E13" s="48" t="s">
        <v>118</v>
      </c>
      <c r="F13" s="50">
        <v>79</v>
      </c>
      <c r="G13" s="11">
        <f>IF(E13="M",F13+4,IF(E13="S",F13+2,F13-2))</f>
        <v>83</v>
      </c>
      <c r="H13" s="11"/>
      <c r="I13" s="48">
        <v>82</v>
      </c>
      <c r="J13" s="11">
        <v>83</v>
      </c>
      <c r="K13" s="11"/>
      <c r="L13" s="12">
        <v>86</v>
      </c>
      <c r="M13" s="12">
        <v>85</v>
      </c>
      <c r="N13" s="12"/>
      <c r="O13" s="12">
        <v>1</v>
      </c>
      <c r="P13" s="12"/>
      <c r="Q13" s="12"/>
      <c r="R13" s="12"/>
      <c r="S13" s="10">
        <f t="shared" si="0"/>
        <v>83.8</v>
      </c>
      <c r="T13" s="13" t="s">
        <v>94</v>
      </c>
      <c r="U13" s="2">
        <f t="shared" si="1"/>
        <v>3</v>
      </c>
      <c r="V13" s="2">
        <f t="shared" si="2"/>
        <v>82</v>
      </c>
      <c r="W13" s="2">
        <f t="shared" si="6"/>
        <v>83</v>
      </c>
      <c r="X13" s="2">
        <f>SMALL(G13:N13,3)</f>
        <v>83</v>
      </c>
      <c r="Y13" s="10">
        <f t="shared" si="3"/>
        <v>82.666666666666671</v>
      </c>
      <c r="Z13" s="10">
        <f t="shared" si="4"/>
        <v>12.666666666666671</v>
      </c>
      <c r="AA13" s="58">
        <f t="shared" si="5"/>
        <v>10.766666666666671</v>
      </c>
      <c r="AB13" s="60">
        <f t="shared" si="7"/>
        <v>10</v>
      </c>
    </row>
    <row r="14" spans="1:28" s="34" customFormat="1" ht="17.25" customHeight="1">
      <c r="A14" s="20"/>
      <c r="B14" s="15" t="s">
        <v>16</v>
      </c>
      <c r="C14" s="32" t="s">
        <v>52</v>
      </c>
      <c r="D14" s="33">
        <v>7</v>
      </c>
      <c r="E14" s="55" t="s">
        <v>120</v>
      </c>
      <c r="F14" s="50">
        <v>91</v>
      </c>
      <c r="G14" s="11">
        <f>IF(E14="M",F14+4,IF(E14="S",F14+2,F14-2))</f>
        <v>93</v>
      </c>
      <c r="H14" s="12">
        <v>85</v>
      </c>
      <c r="I14" s="48"/>
      <c r="J14" s="11">
        <v>85</v>
      </c>
      <c r="K14" s="11">
        <v>81</v>
      </c>
      <c r="L14" s="12"/>
      <c r="M14" s="12">
        <v>82</v>
      </c>
      <c r="N14" s="12"/>
      <c r="O14" s="12"/>
      <c r="P14" s="12"/>
      <c r="Q14" s="12"/>
      <c r="R14" s="12"/>
      <c r="S14" s="10">
        <f t="shared" si="0"/>
        <v>85.2</v>
      </c>
      <c r="T14" s="13" t="s">
        <v>94</v>
      </c>
      <c r="U14" s="2">
        <f t="shared" si="1"/>
        <v>3</v>
      </c>
      <c r="V14" s="2">
        <f t="shared" si="2"/>
        <v>81</v>
      </c>
      <c r="W14" s="2">
        <f t="shared" si="6"/>
        <v>82</v>
      </c>
      <c r="X14" s="2">
        <f>SMALL(G14:N14,3)</f>
        <v>85</v>
      </c>
      <c r="Y14" s="10">
        <f t="shared" si="3"/>
        <v>82.666666666666671</v>
      </c>
      <c r="Z14" s="10">
        <f t="shared" si="4"/>
        <v>12.666666666666671</v>
      </c>
      <c r="AA14" s="58">
        <f t="shared" si="5"/>
        <v>10.766666666666671</v>
      </c>
      <c r="AB14" s="60">
        <f t="shared" si="7"/>
        <v>10</v>
      </c>
    </row>
    <row r="15" spans="1:28" s="34" customFormat="1" ht="17.25" customHeight="1">
      <c r="A15" s="20"/>
      <c r="B15" s="15" t="s">
        <v>27</v>
      </c>
      <c r="C15" s="12" t="s">
        <v>43</v>
      </c>
      <c r="D15" s="33">
        <v>9</v>
      </c>
      <c r="E15" s="48"/>
      <c r="F15" s="52"/>
      <c r="G15" s="12"/>
      <c r="H15" s="12">
        <v>85</v>
      </c>
      <c r="I15" s="48">
        <v>87</v>
      </c>
      <c r="J15" s="12"/>
      <c r="K15" s="11" t="s">
        <v>79</v>
      </c>
      <c r="L15" s="12"/>
      <c r="M15" s="12">
        <v>84</v>
      </c>
      <c r="N15" s="12">
        <v>83</v>
      </c>
      <c r="O15" s="12">
        <v>1</v>
      </c>
      <c r="P15" s="12">
        <v>1</v>
      </c>
      <c r="Q15" s="12"/>
      <c r="R15" s="12" t="s">
        <v>86</v>
      </c>
      <c r="S15" s="10">
        <f t="shared" si="0"/>
        <v>84.75</v>
      </c>
      <c r="T15" s="13" t="s">
        <v>94</v>
      </c>
      <c r="U15" s="2">
        <f t="shared" si="1"/>
        <v>3</v>
      </c>
      <c r="V15" s="2">
        <f t="shared" si="2"/>
        <v>83</v>
      </c>
      <c r="W15" s="2">
        <f t="shared" si="6"/>
        <v>84</v>
      </c>
      <c r="X15" s="2">
        <f>SMALL(G15:N15,3)</f>
        <v>85</v>
      </c>
      <c r="Y15" s="10">
        <f t="shared" si="3"/>
        <v>84</v>
      </c>
      <c r="Z15" s="10">
        <f t="shared" si="4"/>
        <v>14</v>
      </c>
      <c r="AA15" s="58">
        <f t="shared" si="5"/>
        <v>11.9</v>
      </c>
      <c r="AB15" s="60">
        <f t="shared" si="7"/>
        <v>11</v>
      </c>
    </row>
    <row r="16" spans="1:28" s="34" customFormat="1" ht="17.25" customHeight="1">
      <c r="A16" s="20"/>
      <c r="B16" s="17" t="s">
        <v>37</v>
      </c>
      <c r="C16" s="12" t="s">
        <v>44</v>
      </c>
      <c r="D16" s="33">
        <v>8</v>
      </c>
      <c r="E16" s="48" t="s">
        <v>118</v>
      </c>
      <c r="F16" s="52">
        <v>89</v>
      </c>
      <c r="G16" s="11">
        <f>IF(E16="M",F16+4,IF(E16="S",F16+2,F16-2))</f>
        <v>93</v>
      </c>
      <c r="H16" s="12">
        <v>84</v>
      </c>
      <c r="I16" s="48">
        <v>83</v>
      </c>
      <c r="J16" s="12"/>
      <c r="K16" s="12"/>
      <c r="L16" s="12"/>
      <c r="M16" s="12"/>
      <c r="N16" s="12"/>
      <c r="O16" s="12">
        <v>2</v>
      </c>
      <c r="P16" s="12"/>
      <c r="Q16" s="12"/>
      <c r="R16" s="12"/>
      <c r="S16" s="10">
        <f t="shared" si="0"/>
        <v>86.666666666666671</v>
      </c>
      <c r="T16" s="13" t="s">
        <v>96</v>
      </c>
      <c r="U16" s="5">
        <f t="shared" si="1"/>
        <v>2</v>
      </c>
      <c r="V16" s="2">
        <f t="shared" si="2"/>
        <v>83</v>
      </c>
      <c r="W16" s="2">
        <f t="shared" si="6"/>
        <v>84</v>
      </c>
      <c r="X16" s="5"/>
      <c r="Y16" s="10">
        <f t="shared" si="3"/>
        <v>83.5</v>
      </c>
      <c r="Z16" s="10">
        <f t="shared" si="4"/>
        <v>13.5</v>
      </c>
      <c r="AA16" s="58">
        <f t="shared" si="5"/>
        <v>11.475</v>
      </c>
      <c r="AB16" s="60">
        <f t="shared" si="7"/>
        <v>11</v>
      </c>
    </row>
    <row r="17" spans="1:28" s="34" customFormat="1" ht="17.25" customHeight="1">
      <c r="A17" s="20"/>
      <c r="B17" s="38" t="s">
        <v>36</v>
      </c>
      <c r="C17" s="2" t="s">
        <v>50</v>
      </c>
      <c r="D17" s="33"/>
      <c r="E17" s="48" t="s">
        <v>118</v>
      </c>
      <c r="F17" s="52">
        <v>82</v>
      </c>
      <c r="G17" s="11">
        <f>IF(E17="M",F17+4,IF(E17="S",F17+2,F17-2))</f>
        <v>86</v>
      </c>
      <c r="H17" s="12">
        <v>94</v>
      </c>
      <c r="I17" s="48">
        <v>91</v>
      </c>
      <c r="J17" s="12">
        <v>90</v>
      </c>
      <c r="K17" s="12">
        <v>86</v>
      </c>
      <c r="L17" s="12">
        <v>80</v>
      </c>
      <c r="M17" s="12">
        <v>86</v>
      </c>
      <c r="N17" s="12">
        <v>85</v>
      </c>
      <c r="O17" s="12"/>
      <c r="P17" s="12">
        <v>1</v>
      </c>
      <c r="Q17" s="12">
        <v>117</v>
      </c>
      <c r="R17" s="12"/>
      <c r="S17" s="10">
        <f t="shared" si="0"/>
        <v>87.25</v>
      </c>
      <c r="T17" s="13" t="s">
        <v>38</v>
      </c>
      <c r="U17" s="2">
        <f t="shared" si="1"/>
        <v>3</v>
      </c>
      <c r="V17" s="2">
        <f t="shared" si="2"/>
        <v>80</v>
      </c>
      <c r="W17" s="2">
        <f t="shared" si="6"/>
        <v>85</v>
      </c>
      <c r="X17" s="2">
        <f>SMALL(G17:N17,3)</f>
        <v>86</v>
      </c>
      <c r="Y17" s="10">
        <f t="shared" si="3"/>
        <v>83.666666666666671</v>
      </c>
      <c r="Z17" s="10">
        <f t="shared" si="4"/>
        <v>13.666666666666671</v>
      </c>
      <c r="AA17" s="58">
        <f t="shared" si="5"/>
        <v>11.616666666666671</v>
      </c>
      <c r="AB17" s="60">
        <f t="shared" si="7"/>
        <v>11</v>
      </c>
    </row>
    <row r="18" spans="1:28" s="34" customFormat="1" ht="17.25" customHeight="1">
      <c r="A18" s="20"/>
      <c r="B18" s="15" t="s">
        <v>10</v>
      </c>
      <c r="C18" s="32" t="s">
        <v>38</v>
      </c>
      <c r="D18" s="33"/>
      <c r="E18" s="48" t="s">
        <v>118</v>
      </c>
      <c r="F18" s="50">
        <v>90</v>
      </c>
      <c r="G18" s="11">
        <f>IF(E18="M",F18+4,IF(E18="S",F18+2,F18-2))</f>
        <v>94</v>
      </c>
      <c r="H18" s="11">
        <v>92</v>
      </c>
      <c r="I18" s="48">
        <v>86</v>
      </c>
      <c r="J18" s="12">
        <v>84</v>
      </c>
      <c r="K18" s="11"/>
      <c r="L18" s="12">
        <v>82</v>
      </c>
      <c r="M18" s="12"/>
      <c r="N18" s="12">
        <v>87</v>
      </c>
      <c r="O18" s="12">
        <v>1</v>
      </c>
      <c r="P18" s="12">
        <v>1</v>
      </c>
      <c r="Q18" s="12"/>
      <c r="R18" s="12" t="s">
        <v>89</v>
      </c>
      <c r="S18" s="10">
        <f t="shared" si="0"/>
        <v>87.5</v>
      </c>
      <c r="T18" s="13" t="s">
        <v>50</v>
      </c>
      <c r="U18" s="2">
        <f t="shared" si="1"/>
        <v>3</v>
      </c>
      <c r="V18" s="2">
        <f t="shared" si="2"/>
        <v>82</v>
      </c>
      <c r="W18" s="2">
        <f t="shared" si="6"/>
        <v>84</v>
      </c>
      <c r="X18" s="2">
        <f>SMALL(G18:N18,3)</f>
        <v>86</v>
      </c>
      <c r="Y18" s="10">
        <f t="shared" si="3"/>
        <v>84</v>
      </c>
      <c r="Z18" s="10">
        <f t="shared" si="4"/>
        <v>14</v>
      </c>
      <c r="AA18" s="58">
        <f t="shared" si="5"/>
        <v>11.9</v>
      </c>
      <c r="AB18" s="60">
        <f t="shared" si="7"/>
        <v>11</v>
      </c>
    </row>
    <row r="19" spans="1:28" s="34" customFormat="1" ht="17.25" customHeight="1">
      <c r="A19" s="20"/>
      <c r="B19" s="15" t="s">
        <v>1</v>
      </c>
      <c r="C19" s="32" t="s">
        <v>52</v>
      </c>
      <c r="D19" s="33"/>
      <c r="E19" s="48" t="s">
        <v>118</v>
      </c>
      <c r="F19" s="50">
        <v>81</v>
      </c>
      <c r="G19" s="11">
        <f>IF(E19="M",F19+4,IF(E19="S",F19+2,F19-2))</f>
        <v>85</v>
      </c>
      <c r="H19" s="11">
        <v>85</v>
      </c>
      <c r="I19" s="48">
        <v>85</v>
      </c>
      <c r="J19" s="11">
        <v>87</v>
      </c>
      <c r="K19" s="12"/>
      <c r="L19" s="12"/>
      <c r="M19" s="12"/>
      <c r="N19" s="12">
        <v>86</v>
      </c>
      <c r="O19" s="12">
        <v>1</v>
      </c>
      <c r="P19" s="12">
        <v>1</v>
      </c>
      <c r="Q19" s="12"/>
      <c r="R19" s="12"/>
      <c r="S19" s="10">
        <f t="shared" si="0"/>
        <v>85.6</v>
      </c>
      <c r="T19" s="13" t="s">
        <v>94</v>
      </c>
      <c r="U19" s="2">
        <f t="shared" si="1"/>
        <v>3</v>
      </c>
      <c r="V19" s="2">
        <f t="shared" si="2"/>
        <v>85</v>
      </c>
      <c r="W19" s="2">
        <f t="shared" si="6"/>
        <v>85</v>
      </c>
      <c r="X19" s="2">
        <f>SMALL(G19:N19,3)</f>
        <v>85</v>
      </c>
      <c r="Y19" s="10">
        <f t="shared" si="3"/>
        <v>85</v>
      </c>
      <c r="Z19" s="10">
        <f t="shared" si="4"/>
        <v>15</v>
      </c>
      <c r="AA19" s="58">
        <f t="shared" si="5"/>
        <v>12.75</v>
      </c>
      <c r="AB19" s="60">
        <f t="shared" si="7"/>
        <v>12</v>
      </c>
    </row>
    <row r="20" spans="1:28" s="34" customFormat="1" ht="17.25" customHeight="1">
      <c r="A20" s="20"/>
      <c r="B20" s="15" t="s">
        <v>19</v>
      </c>
      <c r="C20" s="32" t="s">
        <v>44</v>
      </c>
      <c r="D20" s="33">
        <v>8</v>
      </c>
      <c r="E20" s="48"/>
      <c r="F20" s="52"/>
      <c r="G20" s="12"/>
      <c r="H20" s="11">
        <v>94</v>
      </c>
      <c r="I20" s="7"/>
      <c r="J20" s="11"/>
      <c r="K20" s="12"/>
      <c r="L20" s="12">
        <v>95</v>
      </c>
      <c r="M20" s="12">
        <v>87</v>
      </c>
      <c r="N20" s="12">
        <v>84</v>
      </c>
      <c r="O20" s="12">
        <v>1</v>
      </c>
      <c r="P20" s="12"/>
      <c r="Q20" s="12"/>
      <c r="R20" s="12" t="s">
        <v>39</v>
      </c>
      <c r="S20" s="10">
        <f t="shared" si="0"/>
        <v>90</v>
      </c>
      <c r="T20" s="13" t="s">
        <v>74</v>
      </c>
      <c r="U20" s="5">
        <f t="shared" si="1"/>
        <v>2</v>
      </c>
      <c r="V20" s="2">
        <f t="shared" si="2"/>
        <v>84</v>
      </c>
      <c r="W20" s="2">
        <f t="shared" si="6"/>
        <v>87</v>
      </c>
      <c r="X20" s="5"/>
      <c r="Y20" s="10">
        <f t="shared" si="3"/>
        <v>85.5</v>
      </c>
      <c r="Z20" s="10">
        <f t="shared" si="4"/>
        <v>15.5</v>
      </c>
      <c r="AA20" s="58">
        <f t="shared" si="5"/>
        <v>13.174999999999999</v>
      </c>
      <c r="AB20" s="60">
        <f t="shared" si="7"/>
        <v>13</v>
      </c>
    </row>
    <row r="21" spans="1:28" s="34" customFormat="1" ht="17.25" customHeight="1">
      <c r="A21" s="20"/>
      <c r="B21" s="17" t="s">
        <v>47</v>
      </c>
      <c r="C21" s="9" t="s">
        <v>48</v>
      </c>
      <c r="D21" s="33">
        <v>5</v>
      </c>
      <c r="E21" s="48"/>
      <c r="F21" s="52"/>
      <c r="G21" s="12"/>
      <c r="H21" s="12">
        <v>94</v>
      </c>
      <c r="I21" s="48">
        <v>90</v>
      </c>
      <c r="J21" s="12">
        <v>90</v>
      </c>
      <c r="K21" s="12">
        <v>77</v>
      </c>
      <c r="L21" s="12">
        <v>89</v>
      </c>
      <c r="M21" s="12"/>
      <c r="N21" s="12">
        <v>110</v>
      </c>
      <c r="O21" s="12">
        <v>1</v>
      </c>
      <c r="P21" s="12"/>
      <c r="Q21" s="12"/>
      <c r="R21" s="12"/>
      <c r="S21" s="10">
        <f t="shared" si="0"/>
        <v>91.666666666666671</v>
      </c>
      <c r="T21" s="13" t="s">
        <v>50</v>
      </c>
      <c r="U21" s="2">
        <f t="shared" si="1"/>
        <v>3</v>
      </c>
      <c r="V21" s="2">
        <f t="shared" si="2"/>
        <v>77</v>
      </c>
      <c r="W21" s="2">
        <f t="shared" si="6"/>
        <v>89</v>
      </c>
      <c r="X21" s="2">
        <f>SMALL(G21:N21,3)</f>
        <v>90</v>
      </c>
      <c r="Y21" s="10">
        <f t="shared" si="3"/>
        <v>85.333333333333329</v>
      </c>
      <c r="Z21" s="10">
        <f t="shared" si="4"/>
        <v>15.333333333333329</v>
      </c>
      <c r="AA21" s="58">
        <f t="shared" si="5"/>
        <v>13.03333333333333</v>
      </c>
      <c r="AB21" s="60">
        <f t="shared" si="7"/>
        <v>13</v>
      </c>
    </row>
    <row r="22" spans="1:28" s="34" customFormat="1" ht="17.25" customHeight="1">
      <c r="A22" s="20"/>
      <c r="B22" s="37" t="s">
        <v>0</v>
      </c>
      <c r="C22" s="32" t="s">
        <v>52</v>
      </c>
      <c r="D22" s="33">
        <v>8</v>
      </c>
      <c r="E22" s="48" t="s">
        <v>118</v>
      </c>
      <c r="F22" s="50">
        <v>92</v>
      </c>
      <c r="G22" s="11">
        <f>IF(E22="M",F22+4,IF(E22="S",F22+2,F22-2))</f>
        <v>96</v>
      </c>
      <c r="H22" s="11">
        <v>95</v>
      </c>
      <c r="I22" s="48">
        <v>92</v>
      </c>
      <c r="J22" s="11">
        <v>89</v>
      </c>
      <c r="K22" s="11">
        <v>89</v>
      </c>
      <c r="L22" s="12">
        <v>91</v>
      </c>
      <c r="M22" s="12">
        <v>84</v>
      </c>
      <c r="N22" s="12">
        <v>88</v>
      </c>
      <c r="O22" s="12"/>
      <c r="P22" s="12">
        <v>1</v>
      </c>
      <c r="Q22" s="12"/>
      <c r="R22" s="12"/>
      <c r="S22" s="10">
        <f t="shared" si="0"/>
        <v>90.5</v>
      </c>
      <c r="T22" s="13" t="s">
        <v>38</v>
      </c>
      <c r="U22" s="2">
        <f t="shared" si="1"/>
        <v>3</v>
      </c>
      <c r="V22" s="2">
        <f t="shared" si="2"/>
        <v>84</v>
      </c>
      <c r="W22" s="2">
        <f t="shared" si="6"/>
        <v>88</v>
      </c>
      <c r="X22" s="2">
        <f>SMALL(G22:N22,3)</f>
        <v>89</v>
      </c>
      <c r="Y22" s="10">
        <f t="shared" si="3"/>
        <v>87</v>
      </c>
      <c r="Z22" s="10">
        <f t="shared" si="4"/>
        <v>17</v>
      </c>
      <c r="AA22" s="58">
        <f t="shared" si="5"/>
        <v>14.45</v>
      </c>
      <c r="AB22" s="60">
        <f t="shared" si="7"/>
        <v>14</v>
      </c>
    </row>
    <row r="23" spans="1:28" s="34" customFormat="1" ht="17.25" customHeight="1">
      <c r="A23" s="20"/>
      <c r="B23" s="15" t="s">
        <v>14</v>
      </c>
      <c r="C23" s="32" t="s">
        <v>43</v>
      </c>
      <c r="D23" s="33"/>
      <c r="E23" s="48" t="s">
        <v>118</v>
      </c>
      <c r="F23" s="50">
        <v>105</v>
      </c>
      <c r="G23" s="11">
        <f>IF(E23="M",F23+4,IF(E23="S",F23+2,F23-2))</f>
        <v>109</v>
      </c>
      <c r="H23" s="12"/>
      <c r="I23" s="48">
        <v>85</v>
      </c>
      <c r="J23" s="11"/>
      <c r="K23" s="12">
        <v>88</v>
      </c>
      <c r="L23" s="12">
        <v>89</v>
      </c>
      <c r="M23" s="12">
        <v>95</v>
      </c>
      <c r="N23" s="12"/>
      <c r="O23" s="12"/>
      <c r="P23" s="12"/>
      <c r="Q23" s="12"/>
      <c r="R23" s="12"/>
      <c r="S23" s="10">
        <f t="shared" si="0"/>
        <v>93.2</v>
      </c>
      <c r="T23" s="13" t="s">
        <v>94</v>
      </c>
      <c r="U23" s="2">
        <f t="shared" si="1"/>
        <v>3</v>
      </c>
      <c r="V23" s="2">
        <f t="shared" si="2"/>
        <v>85</v>
      </c>
      <c r="W23" s="2">
        <f t="shared" si="6"/>
        <v>88</v>
      </c>
      <c r="X23" s="2">
        <f>SMALL(G23:N23,3)</f>
        <v>89</v>
      </c>
      <c r="Y23" s="10">
        <f t="shared" si="3"/>
        <v>87.333333333333329</v>
      </c>
      <c r="Z23" s="10">
        <f t="shared" si="4"/>
        <v>17.333333333333329</v>
      </c>
      <c r="AA23" s="58">
        <f t="shared" si="5"/>
        <v>14.733333333333329</v>
      </c>
      <c r="AB23" s="60">
        <f t="shared" si="7"/>
        <v>14</v>
      </c>
    </row>
    <row r="24" spans="1:28" s="34" customFormat="1" ht="17.25" customHeight="1">
      <c r="A24" s="20"/>
      <c r="B24" s="37" t="s">
        <v>13</v>
      </c>
      <c r="C24" s="32" t="s">
        <v>30</v>
      </c>
      <c r="D24" s="33">
        <v>11</v>
      </c>
      <c r="E24" s="48" t="s">
        <v>119</v>
      </c>
      <c r="F24" s="50">
        <v>113</v>
      </c>
      <c r="G24" s="11">
        <f>IF(E24="M",F24+4,IF(E24="S",F24+2,F24-2))</f>
        <v>111</v>
      </c>
      <c r="H24" s="11">
        <v>92</v>
      </c>
      <c r="I24" s="48">
        <v>92</v>
      </c>
      <c r="J24" s="11">
        <v>87</v>
      </c>
      <c r="K24" s="12">
        <v>92</v>
      </c>
      <c r="L24" s="12">
        <v>86</v>
      </c>
      <c r="M24" s="12">
        <v>89</v>
      </c>
      <c r="N24" s="12">
        <v>92</v>
      </c>
      <c r="O24" s="12">
        <v>2</v>
      </c>
      <c r="P24" s="12">
        <v>6</v>
      </c>
      <c r="Q24" s="12">
        <v>64</v>
      </c>
      <c r="R24" s="12" t="s">
        <v>91</v>
      </c>
      <c r="S24" s="10">
        <f t="shared" si="0"/>
        <v>92.625</v>
      </c>
      <c r="T24" s="13" t="s">
        <v>38</v>
      </c>
      <c r="U24" s="2">
        <f t="shared" si="1"/>
        <v>3</v>
      </c>
      <c r="V24" s="2">
        <f t="shared" si="2"/>
        <v>86</v>
      </c>
      <c r="W24" s="2">
        <f t="shared" si="6"/>
        <v>87</v>
      </c>
      <c r="X24" s="2">
        <f>SMALL(G24:N24,3)</f>
        <v>89</v>
      </c>
      <c r="Y24" s="10">
        <f t="shared" si="3"/>
        <v>87.333333333333329</v>
      </c>
      <c r="Z24" s="10">
        <f t="shared" si="4"/>
        <v>17.333333333333329</v>
      </c>
      <c r="AA24" s="58">
        <f t="shared" si="5"/>
        <v>14.733333333333329</v>
      </c>
      <c r="AB24" s="60">
        <f t="shared" si="7"/>
        <v>14</v>
      </c>
    </row>
    <row r="25" spans="1:28" s="34" customFormat="1" ht="17.25" customHeight="1">
      <c r="A25" s="20"/>
      <c r="B25" s="15" t="s">
        <v>18</v>
      </c>
      <c r="C25" s="2" t="s">
        <v>38</v>
      </c>
      <c r="D25" s="33"/>
      <c r="E25" s="48"/>
      <c r="F25" s="52"/>
      <c r="G25" s="12"/>
      <c r="H25" s="11">
        <v>91</v>
      </c>
      <c r="I25" s="48"/>
      <c r="J25" s="11">
        <v>85</v>
      </c>
      <c r="K25" s="11"/>
      <c r="L25" s="12"/>
      <c r="M25" s="12"/>
      <c r="N25" s="12"/>
      <c r="O25" s="12">
        <v>2</v>
      </c>
      <c r="P25" s="12"/>
      <c r="Q25" s="12"/>
      <c r="R25" s="12"/>
      <c r="S25" s="10">
        <f t="shared" si="0"/>
        <v>88</v>
      </c>
      <c r="T25" s="13" t="s">
        <v>97</v>
      </c>
      <c r="U25" s="5">
        <f t="shared" si="1"/>
        <v>2</v>
      </c>
      <c r="V25" s="2">
        <f t="shared" si="2"/>
        <v>85</v>
      </c>
      <c r="W25" s="2">
        <f t="shared" si="6"/>
        <v>91</v>
      </c>
      <c r="X25" s="5"/>
      <c r="Y25" s="10">
        <f t="shared" si="3"/>
        <v>88</v>
      </c>
      <c r="Z25" s="10">
        <f t="shared" si="4"/>
        <v>18</v>
      </c>
      <c r="AA25" s="58">
        <f t="shared" si="5"/>
        <v>15.299999999999999</v>
      </c>
      <c r="AB25" s="60">
        <f t="shared" si="7"/>
        <v>15</v>
      </c>
    </row>
    <row r="26" spans="1:28" s="34" customFormat="1" ht="17.25" customHeight="1">
      <c r="A26" s="20"/>
      <c r="B26" s="15" t="s">
        <v>7</v>
      </c>
      <c r="C26" s="32" t="s">
        <v>44</v>
      </c>
      <c r="D26" s="31"/>
      <c r="E26" s="48" t="s">
        <v>118</v>
      </c>
      <c r="F26" s="50">
        <v>82</v>
      </c>
      <c r="G26" s="11">
        <f>IF(E26="M",F26+4,IF(E26="S",F26+2,F26-2))</f>
        <v>86</v>
      </c>
      <c r="H26" s="12">
        <v>93</v>
      </c>
      <c r="I26" s="48">
        <v>95</v>
      </c>
      <c r="J26" s="11">
        <v>89</v>
      </c>
      <c r="K26" s="11">
        <v>91</v>
      </c>
      <c r="L26" s="12"/>
      <c r="M26" s="12"/>
      <c r="N26" s="12"/>
      <c r="O26" s="12"/>
      <c r="P26" s="12"/>
      <c r="Q26" s="12"/>
      <c r="R26" s="12"/>
      <c r="S26" s="10">
        <f t="shared" si="0"/>
        <v>90.8</v>
      </c>
      <c r="T26" s="13" t="s">
        <v>94</v>
      </c>
      <c r="U26" s="2">
        <f t="shared" si="1"/>
        <v>3</v>
      </c>
      <c r="V26" s="2">
        <f t="shared" si="2"/>
        <v>86</v>
      </c>
      <c r="W26" s="2">
        <f t="shared" si="6"/>
        <v>89</v>
      </c>
      <c r="X26" s="2">
        <f>SMALL(G26:N26,3)</f>
        <v>91</v>
      </c>
      <c r="Y26" s="10">
        <f t="shared" si="3"/>
        <v>88.666666666666671</v>
      </c>
      <c r="Z26" s="10">
        <f t="shared" si="4"/>
        <v>18.666666666666671</v>
      </c>
      <c r="AA26" s="58">
        <f t="shared" si="5"/>
        <v>15.866666666666671</v>
      </c>
      <c r="AB26" s="60">
        <f t="shared" si="7"/>
        <v>15</v>
      </c>
    </row>
    <row r="27" spans="1:28" s="34" customFormat="1" ht="17.25" customHeight="1">
      <c r="A27" s="20"/>
      <c r="B27" s="37" t="s">
        <v>4</v>
      </c>
      <c r="C27" s="32" t="s">
        <v>30</v>
      </c>
      <c r="D27" s="33">
        <v>11</v>
      </c>
      <c r="E27" s="48" t="s">
        <v>118</v>
      </c>
      <c r="F27" s="50">
        <v>89</v>
      </c>
      <c r="G27" s="11">
        <f>IF(E27="M",F27+4,IF(E27="S",F27+2,F27-2))</f>
        <v>93</v>
      </c>
      <c r="H27" s="11">
        <v>90</v>
      </c>
      <c r="I27" s="48">
        <v>96</v>
      </c>
      <c r="J27" s="11">
        <v>93</v>
      </c>
      <c r="K27" s="11">
        <v>91</v>
      </c>
      <c r="L27" s="12">
        <v>89</v>
      </c>
      <c r="M27" s="12">
        <v>92</v>
      </c>
      <c r="N27" s="12">
        <v>87</v>
      </c>
      <c r="O27" s="12">
        <v>2</v>
      </c>
      <c r="P27" s="12"/>
      <c r="Q27" s="12"/>
      <c r="R27" s="12" t="s">
        <v>88</v>
      </c>
      <c r="S27" s="10">
        <f t="shared" si="0"/>
        <v>91.375</v>
      </c>
      <c r="T27" s="13" t="s">
        <v>38</v>
      </c>
      <c r="U27" s="2">
        <f t="shared" si="1"/>
        <v>3</v>
      </c>
      <c r="V27" s="2">
        <f t="shared" si="2"/>
        <v>87</v>
      </c>
      <c r="W27" s="2">
        <f t="shared" si="6"/>
        <v>89</v>
      </c>
      <c r="X27" s="2">
        <f>SMALL(G27:N27,3)</f>
        <v>90</v>
      </c>
      <c r="Y27" s="10">
        <f t="shared" si="3"/>
        <v>88.666666666666671</v>
      </c>
      <c r="Z27" s="10">
        <f t="shared" si="4"/>
        <v>18.666666666666671</v>
      </c>
      <c r="AA27" s="58">
        <f t="shared" si="5"/>
        <v>15.866666666666671</v>
      </c>
      <c r="AB27" s="60">
        <f t="shared" si="7"/>
        <v>15</v>
      </c>
    </row>
    <row r="28" spans="1:28" s="34" customFormat="1" ht="17.25" customHeight="1">
      <c r="A28" s="20"/>
      <c r="B28" s="15" t="s">
        <v>9</v>
      </c>
      <c r="C28" s="32" t="s">
        <v>54</v>
      </c>
      <c r="D28" s="33">
        <v>12</v>
      </c>
      <c r="E28" s="48" t="s">
        <v>118</v>
      </c>
      <c r="F28" s="50">
        <v>90</v>
      </c>
      <c r="G28" s="11">
        <f>IF(E28="M",F28+4,IF(E28="S",F28+2,F28-2))</f>
        <v>94</v>
      </c>
      <c r="H28" s="12">
        <v>97</v>
      </c>
      <c r="I28" s="48">
        <v>100</v>
      </c>
      <c r="J28" s="11"/>
      <c r="K28" s="12"/>
      <c r="L28" s="12">
        <v>85</v>
      </c>
      <c r="M28" s="12">
        <v>88</v>
      </c>
      <c r="N28" s="12">
        <v>100</v>
      </c>
      <c r="O28" s="12"/>
      <c r="P28" s="12"/>
      <c r="Q28" s="12">
        <v>64</v>
      </c>
      <c r="R28" s="12"/>
      <c r="S28" s="10">
        <f t="shared" si="0"/>
        <v>94</v>
      </c>
      <c r="T28" s="13" t="s">
        <v>50</v>
      </c>
      <c r="U28" s="2">
        <f t="shared" si="1"/>
        <v>3</v>
      </c>
      <c r="V28" s="2">
        <f t="shared" si="2"/>
        <v>85</v>
      </c>
      <c r="W28" s="2">
        <f t="shared" si="6"/>
        <v>88</v>
      </c>
      <c r="X28" s="2">
        <f>SMALL(G28:N28,3)</f>
        <v>94</v>
      </c>
      <c r="Y28" s="10">
        <f t="shared" si="3"/>
        <v>89</v>
      </c>
      <c r="Z28" s="10">
        <f t="shared" si="4"/>
        <v>19</v>
      </c>
      <c r="AA28" s="58">
        <f t="shared" si="5"/>
        <v>16.149999999999999</v>
      </c>
      <c r="AB28" s="60">
        <f t="shared" si="7"/>
        <v>16</v>
      </c>
    </row>
    <row r="29" spans="1:28" s="34" customFormat="1" ht="17.25" customHeight="1">
      <c r="A29" s="20"/>
      <c r="B29" s="17" t="s">
        <v>32</v>
      </c>
      <c r="C29" s="9" t="s">
        <v>33</v>
      </c>
      <c r="D29" s="33"/>
      <c r="E29" s="48"/>
      <c r="F29" s="52"/>
      <c r="G29" s="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0" t="e">
        <f t="shared" si="0"/>
        <v>#DIV/0!</v>
      </c>
      <c r="T29" s="13" t="s">
        <v>98</v>
      </c>
      <c r="U29" s="8">
        <v>0</v>
      </c>
      <c r="V29" s="8"/>
      <c r="W29" s="8"/>
      <c r="X29" s="8"/>
      <c r="Y29" s="10" t="e">
        <f t="shared" si="3"/>
        <v>#DIV/0!</v>
      </c>
      <c r="Z29" s="10" t="e">
        <f t="shared" si="4"/>
        <v>#DIV/0!</v>
      </c>
      <c r="AA29" s="58" t="e">
        <f t="shared" si="5"/>
        <v>#DIV/0!</v>
      </c>
      <c r="AB29" s="60" t="s">
        <v>124</v>
      </c>
    </row>
    <row r="30" spans="1:28" s="34" customFormat="1" ht="17.25" customHeight="1">
      <c r="A30" s="20"/>
      <c r="B30" s="15" t="s">
        <v>6</v>
      </c>
      <c r="C30" s="32" t="s">
        <v>38</v>
      </c>
      <c r="D30" s="31"/>
      <c r="E30" s="48" t="s">
        <v>120</v>
      </c>
      <c r="F30" s="50">
        <v>89</v>
      </c>
      <c r="G30" s="11">
        <f>IF(E30="M",F30+4,IF(E30="S",F30+2,F30-2))</f>
        <v>91</v>
      </c>
      <c r="H30" s="12"/>
      <c r="I30" s="48"/>
      <c r="J30" s="11"/>
      <c r="K30" s="11"/>
      <c r="L30" s="12"/>
      <c r="M30" s="12"/>
      <c r="N30" s="12"/>
      <c r="O30" s="12"/>
      <c r="P30" s="12"/>
      <c r="Q30" s="12"/>
      <c r="R30" s="12"/>
      <c r="S30" s="10">
        <f t="shared" si="0"/>
        <v>91</v>
      </c>
      <c r="T30" s="13" t="s">
        <v>95</v>
      </c>
      <c r="U30" s="4">
        <f t="shared" ref="U30:U47" si="8">IF(T30&gt;"5", 3, IF(T30&lt;"2", 1, 2))</f>
        <v>1</v>
      </c>
      <c r="V30" s="2">
        <f t="shared" ref="V30:V47" si="9">MIN(G30:N30)</f>
        <v>91</v>
      </c>
      <c r="W30" s="4"/>
      <c r="X30" s="4"/>
      <c r="Y30" s="10">
        <f t="shared" si="3"/>
        <v>91</v>
      </c>
      <c r="Z30" s="10">
        <f t="shared" si="4"/>
        <v>21</v>
      </c>
      <c r="AA30" s="58">
        <f t="shared" si="5"/>
        <v>17.849999999999998</v>
      </c>
      <c r="AB30" s="60">
        <f>ROUNDDOWN(AA30,0)</f>
        <v>17</v>
      </c>
    </row>
    <row r="31" spans="1:28" s="34" customFormat="1" ht="17.25" customHeight="1">
      <c r="A31" s="20"/>
      <c r="B31" s="15" t="s">
        <v>23</v>
      </c>
      <c r="C31" s="32" t="s">
        <v>44</v>
      </c>
      <c r="D31" s="33"/>
      <c r="E31" s="48" t="s">
        <v>120</v>
      </c>
      <c r="F31" s="52">
        <v>93</v>
      </c>
      <c r="G31" s="11">
        <f>IF(E31="M",F31+4,IF(E31="S",F31+2,F31-2))</f>
        <v>95</v>
      </c>
      <c r="H31" s="11">
        <v>92</v>
      </c>
      <c r="I31" s="48">
        <v>87</v>
      </c>
      <c r="J31" s="11">
        <v>96</v>
      </c>
      <c r="K31" s="11"/>
      <c r="L31" s="12">
        <v>91</v>
      </c>
      <c r="M31" s="12">
        <v>96</v>
      </c>
      <c r="N31" s="12">
        <v>100</v>
      </c>
      <c r="O31" s="12"/>
      <c r="P31" s="12"/>
      <c r="Q31" s="12"/>
      <c r="R31" s="12"/>
      <c r="S31" s="10">
        <f t="shared" si="0"/>
        <v>93.857142857142861</v>
      </c>
      <c r="T31" s="13" t="s">
        <v>93</v>
      </c>
      <c r="U31" s="2">
        <f t="shared" si="8"/>
        <v>3</v>
      </c>
      <c r="V31" s="2">
        <f t="shared" si="9"/>
        <v>87</v>
      </c>
      <c r="W31" s="2">
        <f>SMALL(G31:N31,2)</f>
        <v>91</v>
      </c>
      <c r="X31" s="2">
        <f>SMALL(G31:N31,3)</f>
        <v>92</v>
      </c>
      <c r="Y31" s="10">
        <f t="shared" si="3"/>
        <v>90</v>
      </c>
      <c r="Z31" s="10">
        <f t="shared" si="4"/>
        <v>20</v>
      </c>
      <c r="AA31" s="58">
        <f t="shared" si="5"/>
        <v>17</v>
      </c>
      <c r="AB31" s="60">
        <f>ROUNDDOWN(AA31,0)</f>
        <v>17</v>
      </c>
    </row>
    <row r="32" spans="1:28" s="34" customFormat="1" ht="17.25" customHeight="1">
      <c r="A32" s="20"/>
      <c r="B32" s="37" t="s">
        <v>8</v>
      </c>
      <c r="C32" s="11" t="s">
        <v>34</v>
      </c>
      <c r="D32" s="33"/>
      <c r="E32" s="48" t="s">
        <v>118</v>
      </c>
      <c r="F32" s="50">
        <v>93</v>
      </c>
      <c r="G32" s="11">
        <f>IF(E32="M",F32+4,IF(E32="S",F32+2,F32-2))</f>
        <v>97</v>
      </c>
      <c r="H32" s="11">
        <v>90</v>
      </c>
      <c r="I32" s="48">
        <v>96</v>
      </c>
      <c r="J32" s="11">
        <v>90</v>
      </c>
      <c r="K32" s="11">
        <v>98</v>
      </c>
      <c r="L32" s="12">
        <v>104</v>
      </c>
      <c r="M32" s="12">
        <v>91</v>
      </c>
      <c r="N32" s="12">
        <v>94</v>
      </c>
      <c r="O32" s="12"/>
      <c r="P32" s="12"/>
      <c r="Q32" s="12"/>
      <c r="R32" s="12"/>
      <c r="S32" s="10">
        <f t="shared" si="0"/>
        <v>95</v>
      </c>
      <c r="T32" s="13" t="s">
        <v>38</v>
      </c>
      <c r="U32" s="2">
        <f t="shared" si="8"/>
        <v>3</v>
      </c>
      <c r="V32" s="2">
        <f t="shared" si="9"/>
        <v>90</v>
      </c>
      <c r="W32" s="2">
        <f>SMALL(G32:N32,2)</f>
        <v>90</v>
      </c>
      <c r="X32" s="2">
        <f>SMALL(G32:N32,3)</f>
        <v>91</v>
      </c>
      <c r="Y32" s="10">
        <f t="shared" si="3"/>
        <v>90.333333333333329</v>
      </c>
      <c r="Z32" s="10">
        <f t="shared" si="4"/>
        <v>20.333333333333329</v>
      </c>
      <c r="AA32" s="58">
        <f t="shared" si="5"/>
        <v>17.283333333333328</v>
      </c>
      <c r="AB32" s="60">
        <f>ROUNDDOWN(AA32,0)</f>
        <v>17</v>
      </c>
    </row>
    <row r="33" spans="1:28" s="34" customFormat="1" ht="17.25" customHeight="1">
      <c r="A33" s="20"/>
      <c r="B33" s="15" t="s">
        <v>2</v>
      </c>
      <c r="C33" s="32" t="s">
        <v>43</v>
      </c>
      <c r="D33" s="33"/>
      <c r="E33" s="48" t="s">
        <v>118</v>
      </c>
      <c r="F33" s="50">
        <v>102</v>
      </c>
      <c r="G33" s="11">
        <f>IF(E33="M",F33+4,IF(E33="S",F33+2,F33-2))</f>
        <v>106</v>
      </c>
      <c r="H33" s="12">
        <v>93</v>
      </c>
      <c r="I33" s="48">
        <v>89</v>
      </c>
      <c r="J33" s="11"/>
      <c r="K33" s="11"/>
      <c r="L33" s="12"/>
      <c r="M33" s="12"/>
      <c r="N33" s="12"/>
      <c r="O33" s="12"/>
      <c r="P33" s="12">
        <v>1</v>
      </c>
      <c r="Q33" s="12"/>
      <c r="R33" s="12"/>
      <c r="S33" s="10">
        <f t="shared" si="0"/>
        <v>96</v>
      </c>
      <c r="T33" s="13" t="s">
        <v>96</v>
      </c>
      <c r="U33" s="5">
        <f t="shared" si="8"/>
        <v>2</v>
      </c>
      <c r="V33" s="2">
        <f t="shared" si="9"/>
        <v>89</v>
      </c>
      <c r="W33" s="2">
        <f>SMALL(G33:N33,2)</f>
        <v>93</v>
      </c>
      <c r="X33" s="5"/>
      <c r="Y33" s="10">
        <f t="shared" si="3"/>
        <v>91</v>
      </c>
      <c r="Z33" s="10">
        <f t="shared" si="4"/>
        <v>21</v>
      </c>
      <c r="AA33" s="58">
        <f t="shared" si="5"/>
        <v>17.849999999999998</v>
      </c>
      <c r="AB33" s="60">
        <f>ROUNDDOWN(AA33,0)</f>
        <v>17</v>
      </c>
    </row>
    <row r="34" spans="1:28" s="34" customFormat="1" ht="17.25" customHeight="1">
      <c r="A34" s="20"/>
      <c r="B34" s="15" t="s">
        <v>45</v>
      </c>
      <c r="C34" s="12" t="s">
        <v>43</v>
      </c>
      <c r="D34" s="33"/>
      <c r="E34" s="48" t="s">
        <v>119</v>
      </c>
      <c r="F34" s="52">
        <v>113</v>
      </c>
      <c r="G34" s="11">
        <f>IF(E34="M",F34+4,IF(E34="S",F34+2,F34-2))</f>
        <v>111</v>
      </c>
      <c r="H34" s="12">
        <v>91</v>
      </c>
      <c r="I34" s="48">
        <v>92</v>
      </c>
      <c r="J34" s="12"/>
      <c r="K34" s="11">
        <v>90</v>
      </c>
      <c r="L34" s="12"/>
      <c r="M34" s="12"/>
      <c r="N34" s="12"/>
      <c r="O34" s="12">
        <v>1</v>
      </c>
      <c r="P34" s="12"/>
      <c r="Q34" s="12"/>
      <c r="R34" s="12"/>
      <c r="S34" s="10">
        <f t="shared" si="0"/>
        <v>96</v>
      </c>
      <c r="T34" s="13" t="s">
        <v>74</v>
      </c>
      <c r="U34" s="5">
        <f t="shared" si="8"/>
        <v>2</v>
      </c>
      <c r="V34" s="2">
        <f t="shared" si="9"/>
        <v>90</v>
      </c>
      <c r="W34" s="2">
        <f>SMALL(G34:N34,2)</f>
        <v>91</v>
      </c>
      <c r="X34" s="5"/>
      <c r="Y34" s="10">
        <f t="shared" si="3"/>
        <v>90.5</v>
      </c>
      <c r="Z34" s="10">
        <f t="shared" si="4"/>
        <v>20.5</v>
      </c>
      <c r="AA34" s="58">
        <f t="shared" si="5"/>
        <v>17.425000000000001</v>
      </c>
      <c r="AB34" s="60">
        <f>ROUNDDOWN(AA34,0)</f>
        <v>17</v>
      </c>
    </row>
    <row r="35" spans="1:28" s="34" customFormat="1" ht="17.25" customHeight="1">
      <c r="A35" s="20"/>
      <c r="B35" s="16" t="s">
        <v>78</v>
      </c>
      <c r="C35" s="9" t="s">
        <v>31</v>
      </c>
      <c r="D35" s="33"/>
      <c r="E35" s="48"/>
      <c r="F35" s="52"/>
      <c r="G35" s="12"/>
      <c r="H35" s="12"/>
      <c r="I35" s="7"/>
      <c r="J35" s="12"/>
      <c r="K35" s="12">
        <v>87</v>
      </c>
      <c r="L35" s="12"/>
      <c r="M35" s="12"/>
      <c r="N35" s="12"/>
      <c r="O35" s="12"/>
      <c r="P35" s="12"/>
      <c r="Q35" s="12"/>
      <c r="R35" s="12"/>
      <c r="S35" s="10">
        <f t="shared" si="0"/>
        <v>87</v>
      </c>
      <c r="T35" s="13" t="s">
        <v>95</v>
      </c>
      <c r="U35" s="4">
        <f t="shared" si="8"/>
        <v>1</v>
      </c>
      <c r="V35" s="2">
        <f t="shared" si="9"/>
        <v>87</v>
      </c>
      <c r="W35" s="6"/>
      <c r="X35" s="6"/>
      <c r="Y35" s="10">
        <f t="shared" si="3"/>
        <v>87</v>
      </c>
      <c r="Z35" s="10">
        <f t="shared" si="4"/>
        <v>17</v>
      </c>
      <c r="AA35" s="58">
        <f t="shared" si="5"/>
        <v>14.45</v>
      </c>
      <c r="AB35" s="60" t="s">
        <v>126</v>
      </c>
    </row>
    <row r="36" spans="1:28" s="34" customFormat="1" ht="17.25" customHeight="1">
      <c r="A36" s="20"/>
      <c r="B36" s="17" t="s">
        <v>71</v>
      </c>
      <c r="C36" s="9" t="s">
        <v>48</v>
      </c>
      <c r="D36" s="33">
        <v>17</v>
      </c>
      <c r="E36" s="48"/>
      <c r="F36" s="52"/>
      <c r="G36" s="12"/>
      <c r="H36" s="12"/>
      <c r="I36" s="48">
        <v>95</v>
      </c>
      <c r="J36" s="12">
        <v>93</v>
      </c>
      <c r="K36" s="12">
        <v>91</v>
      </c>
      <c r="L36" s="12">
        <v>103</v>
      </c>
      <c r="M36" s="12"/>
      <c r="N36" s="12">
        <v>95</v>
      </c>
      <c r="O36" s="12"/>
      <c r="P36" s="12"/>
      <c r="Q36" s="12"/>
      <c r="R36" s="12"/>
      <c r="S36" s="10">
        <f t="shared" si="0"/>
        <v>95.4</v>
      </c>
      <c r="T36" s="13" t="s">
        <v>94</v>
      </c>
      <c r="U36" s="2">
        <f t="shared" si="8"/>
        <v>3</v>
      </c>
      <c r="V36" s="2">
        <f t="shared" si="9"/>
        <v>91</v>
      </c>
      <c r="W36" s="2">
        <f t="shared" ref="W36:W47" si="10">SMALL(G36:N36,2)</f>
        <v>93</v>
      </c>
      <c r="X36" s="2">
        <f>SMALL(G36:N36,3)</f>
        <v>95</v>
      </c>
      <c r="Y36" s="10">
        <f t="shared" si="3"/>
        <v>93</v>
      </c>
      <c r="Z36" s="10">
        <f t="shared" si="4"/>
        <v>23</v>
      </c>
      <c r="AA36" s="58">
        <f t="shared" si="5"/>
        <v>19.55</v>
      </c>
      <c r="AB36" s="60">
        <f t="shared" ref="AB36:AB47" si="11">ROUNDDOWN(AA36,0)</f>
        <v>19</v>
      </c>
    </row>
    <row r="37" spans="1:28" s="34" customFormat="1" ht="17.25" customHeight="1">
      <c r="A37" s="20"/>
      <c r="B37" s="15" t="s">
        <v>24</v>
      </c>
      <c r="C37" s="32" t="s">
        <v>54</v>
      </c>
      <c r="D37" s="33">
        <v>18</v>
      </c>
      <c r="E37" s="48"/>
      <c r="F37" s="52"/>
      <c r="G37" s="12"/>
      <c r="H37" s="12">
        <v>93</v>
      </c>
      <c r="I37" s="48">
        <v>99</v>
      </c>
      <c r="J37" s="11"/>
      <c r="K37" s="12"/>
      <c r="L37" s="12">
        <v>98</v>
      </c>
      <c r="M37" s="12"/>
      <c r="N37" s="12">
        <v>95</v>
      </c>
      <c r="O37" s="12"/>
      <c r="P37" s="12"/>
      <c r="Q37" s="12"/>
      <c r="R37" s="12" t="s">
        <v>87</v>
      </c>
      <c r="S37" s="10">
        <f t="shared" si="0"/>
        <v>96.25</v>
      </c>
      <c r="T37" s="13" t="s">
        <v>74</v>
      </c>
      <c r="U37" s="5">
        <f t="shared" si="8"/>
        <v>2</v>
      </c>
      <c r="V37" s="2">
        <f t="shared" si="9"/>
        <v>93</v>
      </c>
      <c r="W37" s="2">
        <f t="shared" si="10"/>
        <v>95</v>
      </c>
      <c r="X37" s="5"/>
      <c r="Y37" s="10">
        <f t="shared" si="3"/>
        <v>94</v>
      </c>
      <c r="Z37" s="10">
        <f t="shared" si="4"/>
        <v>24</v>
      </c>
      <c r="AA37" s="58">
        <f t="shared" si="5"/>
        <v>20.399999999999999</v>
      </c>
      <c r="AB37" s="60">
        <f t="shared" si="11"/>
        <v>20</v>
      </c>
    </row>
    <row r="38" spans="1:28" s="34" customFormat="1" ht="17.25" customHeight="1">
      <c r="A38" s="20"/>
      <c r="B38" s="15" t="s">
        <v>26</v>
      </c>
      <c r="C38" s="32" t="s">
        <v>55</v>
      </c>
      <c r="D38" s="33"/>
      <c r="E38" s="48"/>
      <c r="F38" s="52"/>
      <c r="G38" s="12"/>
      <c r="H38" s="12"/>
      <c r="I38" s="48">
        <v>98</v>
      </c>
      <c r="J38" s="12"/>
      <c r="K38" s="11">
        <v>92</v>
      </c>
      <c r="L38" s="12">
        <v>96</v>
      </c>
      <c r="M38" s="12">
        <v>103</v>
      </c>
      <c r="N38" s="12"/>
      <c r="O38" s="12">
        <v>1</v>
      </c>
      <c r="P38" s="12">
        <v>1</v>
      </c>
      <c r="Q38" s="12"/>
      <c r="R38" s="12"/>
      <c r="S38" s="10">
        <f t="shared" si="0"/>
        <v>97.25</v>
      </c>
      <c r="T38" s="13" t="s">
        <v>74</v>
      </c>
      <c r="U38" s="5">
        <f t="shared" si="8"/>
        <v>2</v>
      </c>
      <c r="V38" s="2">
        <f t="shared" si="9"/>
        <v>92</v>
      </c>
      <c r="W38" s="2">
        <f t="shared" si="10"/>
        <v>96</v>
      </c>
      <c r="X38" s="5"/>
      <c r="Y38" s="10">
        <f t="shared" si="3"/>
        <v>94</v>
      </c>
      <c r="Z38" s="10">
        <f t="shared" si="4"/>
        <v>24</v>
      </c>
      <c r="AA38" s="58">
        <f t="shared" si="5"/>
        <v>20.399999999999999</v>
      </c>
      <c r="AB38" s="60">
        <f t="shared" si="11"/>
        <v>20</v>
      </c>
    </row>
    <row r="39" spans="1:28" s="34" customFormat="1" ht="17.25" customHeight="1">
      <c r="A39" s="20"/>
      <c r="B39" s="15" t="s">
        <v>17</v>
      </c>
      <c r="C39" s="32" t="s">
        <v>55</v>
      </c>
      <c r="D39" s="33"/>
      <c r="E39" s="48"/>
      <c r="F39" s="50"/>
      <c r="G39" s="11"/>
      <c r="H39" s="12">
        <v>100</v>
      </c>
      <c r="I39" s="48">
        <v>104</v>
      </c>
      <c r="J39" s="11">
        <v>92</v>
      </c>
      <c r="K39" s="11">
        <v>99</v>
      </c>
      <c r="L39" s="12">
        <v>104</v>
      </c>
      <c r="M39" s="12">
        <v>99</v>
      </c>
      <c r="N39" s="12">
        <v>93</v>
      </c>
      <c r="O39" s="12"/>
      <c r="P39" s="12"/>
      <c r="Q39" s="12"/>
      <c r="R39" s="12"/>
      <c r="S39" s="10">
        <f t="shared" si="0"/>
        <v>98.714285714285708</v>
      </c>
      <c r="T39" s="13" t="s">
        <v>93</v>
      </c>
      <c r="U39" s="2">
        <f t="shared" si="8"/>
        <v>3</v>
      </c>
      <c r="V39" s="2">
        <f t="shared" si="9"/>
        <v>92</v>
      </c>
      <c r="W39" s="2">
        <f t="shared" si="10"/>
        <v>93</v>
      </c>
      <c r="X39" s="2">
        <f>SMALL(G39:N39,3)</f>
        <v>99</v>
      </c>
      <c r="Y39" s="10">
        <f t="shared" si="3"/>
        <v>94.666666666666671</v>
      </c>
      <c r="Z39" s="10">
        <f t="shared" si="4"/>
        <v>24.666666666666671</v>
      </c>
      <c r="AA39" s="58">
        <f t="shared" si="5"/>
        <v>20.966666666666669</v>
      </c>
      <c r="AB39" s="60">
        <f t="shared" si="11"/>
        <v>20</v>
      </c>
    </row>
    <row r="40" spans="1:28" s="34" customFormat="1" ht="17.25" customHeight="1">
      <c r="A40" s="20"/>
      <c r="B40" s="15" t="s">
        <v>12</v>
      </c>
      <c r="C40" s="32" t="s">
        <v>34</v>
      </c>
      <c r="D40" s="33"/>
      <c r="E40" s="48"/>
      <c r="F40" s="50"/>
      <c r="G40" s="11"/>
      <c r="H40" s="11"/>
      <c r="I40" s="48"/>
      <c r="J40" s="11"/>
      <c r="K40" s="11"/>
      <c r="L40" s="12"/>
      <c r="M40" s="12">
        <v>94</v>
      </c>
      <c r="N40" s="12">
        <v>96</v>
      </c>
      <c r="O40" s="12">
        <v>1</v>
      </c>
      <c r="P40" s="12"/>
      <c r="Q40" s="12"/>
      <c r="R40" s="12"/>
      <c r="S40" s="10">
        <f t="shared" si="0"/>
        <v>95</v>
      </c>
      <c r="T40" s="13" t="s">
        <v>97</v>
      </c>
      <c r="U40" s="5">
        <f t="shared" si="8"/>
        <v>2</v>
      </c>
      <c r="V40" s="2">
        <f t="shared" si="9"/>
        <v>94</v>
      </c>
      <c r="W40" s="2">
        <f t="shared" si="10"/>
        <v>96</v>
      </c>
      <c r="X40" s="5"/>
      <c r="Y40" s="10">
        <f t="shared" si="3"/>
        <v>95</v>
      </c>
      <c r="Z40" s="10">
        <f t="shared" si="4"/>
        <v>25</v>
      </c>
      <c r="AA40" s="58">
        <f t="shared" si="5"/>
        <v>21.25</v>
      </c>
      <c r="AB40" s="60">
        <f t="shared" si="11"/>
        <v>21</v>
      </c>
    </row>
    <row r="41" spans="1:28" s="34" customFormat="1" ht="17.25" customHeight="1">
      <c r="A41" s="20"/>
      <c r="B41" s="17" t="s">
        <v>72</v>
      </c>
      <c r="C41" s="9" t="s">
        <v>48</v>
      </c>
      <c r="D41" s="33">
        <v>18</v>
      </c>
      <c r="E41" s="48"/>
      <c r="F41" s="52"/>
      <c r="G41" s="12"/>
      <c r="H41" s="12"/>
      <c r="I41" s="7"/>
      <c r="J41" s="12">
        <v>99</v>
      </c>
      <c r="K41" s="12">
        <v>96</v>
      </c>
      <c r="L41" s="12">
        <v>92</v>
      </c>
      <c r="M41" s="12">
        <v>107</v>
      </c>
      <c r="N41" s="12">
        <v>102</v>
      </c>
      <c r="O41" s="12">
        <v>2</v>
      </c>
      <c r="P41" s="12"/>
      <c r="Q41" s="12">
        <v>155</v>
      </c>
      <c r="R41" s="12"/>
      <c r="S41" s="10">
        <f t="shared" si="0"/>
        <v>99.2</v>
      </c>
      <c r="T41" s="13" t="s">
        <v>94</v>
      </c>
      <c r="U41" s="2">
        <f t="shared" si="8"/>
        <v>3</v>
      </c>
      <c r="V41" s="2">
        <f t="shared" si="9"/>
        <v>92</v>
      </c>
      <c r="W41" s="2">
        <f t="shared" si="10"/>
        <v>96</v>
      </c>
      <c r="X41" s="2">
        <f>SMALL(G41:N41,3)</f>
        <v>99</v>
      </c>
      <c r="Y41" s="10">
        <f t="shared" si="3"/>
        <v>95.666666666666671</v>
      </c>
      <c r="Z41" s="10">
        <f t="shared" si="4"/>
        <v>25.666666666666671</v>
      </c>
      <c r="AA41" s="58">
        <f t="shared" si="5"/>
        <v>21.81666666666667</v>
      </c>
      <c r="AB41" s="60">
        <f t="shared" si="11"/>
        <v>21</v>
      </c>
    </row>
    <row r="42" spans="1:28" s="34" customFormat="1" ht="17.25" customHeight="1">
      <c r="A42" s="20"/>
      <c r="B42" s="17" t="s">
        <v>69</v>
      </c>
      <c r="C42" s="9" t="s">
        <v>48</v>
      </c>
      <c r="D42" s="33">
        <v>21</v>
      </c>
      <c r="E42" s="48" t="s">
        <v>118</v>
      </c>
      <c r="F42" s="52">
        <v>104</v>
      </c>
      <c r="G42" s="11">
        <f>IF(E42="M",F42+4,IF(E42="S",F42+2,F42-2))</f>
        <v>108</v>
      </c>
      <c r="H42" s="12">
        <v>97</v>
      </c>
      <c r="I42" s="7"/>
      <c r="J42" s="12">
        <v>93</v>
      </c>
      <c r="K42" s="12"/>
      <c r="L42" s="12">
        <v>104</v>
      </c>
      <c r="M42" s="12"/>
      <c r="N42" s="12"/>
      <c r="O42" s="12"/>
      <c r="P42" s="12"/>
      <c r="Q42" s="12"/>
      <c r="R42" s="12"/>
      <c r="S42" s="10">
        <f t="shared" si="0"/>
        <v>100.5</v>
      </c>
      <c r="T42" s="13" t="s">
        <v>74</v>
      </c>
      <c r="U42" s="5">
        <f t="shared" si="8"/>
        <v>2</v>
      </c>
      <c r="V42" s="2">
        <f t="shared" si="9"/>
        <v>93</v>
      </c>
      <c r="W42" s="2">
        <f t="shared" si="10"/>
        <v>97</v>
      </c>
      <c r="X42" s="5"/>
      <c r="Y42" s="10">
        <f t="shared" si="3"/>
        <v>95</v>
      </c>
      <c r="Z42" s="10">
        <f t="shared" si="4"/>
        <v>25</v>
      </c>
      <c r="AA42" s="58">
        <f t="shared" si="5"/>
        <v>21.25</v>
      </c>
      <c r="AB42" s="60">
        <f t="shared" si="11"/>
        <v>21</v>
      </c>
    </row>
    <row r="43" spans="1:28" s="34" customFormat="1" ht="17.25" customHeight="1">
      <c r="A43" s="20"/>
      <c r="B43" s="17" t="s">
        <v>68</v>
      </c>
      <c r="C43" s="9" t="s">
        <v>48</v>
      </c>
      <c r="D43" s="33">
        <v>17</v>
      </c>
      <c r="E43" s="48" t="s">
        <v>120</v>
      </c>
      <c r="F43" s="52">
        <v>101</v>
      </c>
      <c r="G43" s="11">
        <f>IF(E43="M",F43+4,IF(E43="S",F43+2,F43-2))</f>
        <v>103</v>
      </c>
      <c r="H43" s="12">
        <v>107</v>
      </c>
      <c r="I43" s="48">
        <v>92</v>
      </c>
      <c r="J43" s="12">
        <v>95</v>
      </c>
      <c r="K43" s="12"/>
      <c r="L43" s="12">
        <v>102</v>
      </c>
      <c r="M43" s="12"/>
      <c r="N43" s="12">
        <v>106</v>
      </c>
      <c r="O43" s="12">
        <v>1</v>
      </c>
      <c r="P43" s="12"/>
      <c r="Q43" s="12"/>
      <c r="R43" s="12"/>
      <c r="S43" s="10">
        <f t="shared" si="0"/>
        <v>100.83333333333333</v>
      </c>
      <c r="T43" s="13" t="s">
        <v>50</v>
      </c>
      <c r="U43" s="2">
        <f t="shared" si="8"/>
        <v>3</v>
      </c>
      <c r="V43" s="2">
        <f t="shared" si="9"/>
        <v>92</v>
      </c>
      <c r="W43" s="2">
        <f t="shared" si="10"/>
        <v>95</v>
      </c>
      <c r="X43" s="2">
        <f>SMALL(G43:N43,3)</f>
        <v>102</v>
      </c>
      <c r="Y43" s="10">
        <f t="shared" si="3"/>
        <v>96.333333333333329</v>
      </c>
      <c r="Z43" s="10">
        <f t="shared" si="4"/>
        <v>26.333333333333329</v>
      </c>
      <c r="AA43" s="58">
        <f t="shared" si="5"/>
        <v>22.383333333333329</v>
      </c>
      <c r="AB43" s="60">
        <f t="shared" si="11"/>
        <v>22</v>
      </c>
    </row>
    <row r="44" spans="1:28" s="34" customFormat="1" ht="17.25" customHeight="1">
      <c r="A44" s="20"/>
      <c r="B44" s="17" t="s">
        <v>35</v>
      </c>
      <c r="C44" s="9" t="s">
        <v>31</v>
      </c>
      <c r="D44" s="33">
        <v>15</v>
      </c>
      <c r="E44" s="48"/>
      <c r="F44" s="52"/>
      <c r="G44" s="12"/>
      <c r="H44" s="12">
        <v>104</v>
      </c>
      <c r="I44" s="48">
        <v>106</v>
      </c>
      <c r="J44" s="12">
        <v>99</v>
      </c>
      <c r="K44" s="12"/>
      <c r="L44" s="12">
        <v>95</v>
      </c>
      <c r="M44" s="12"/>
      <c r="N44" s="12"/>
      <c r="O44" s="12"/>
      <c r="P44" s="12"/>
      <c r="Q44" s="12"/>
      <c r="R44" s="12"/>
      <c r="S44" s="10">
        <f t="shared" si="0"/>
        <v>101</v>
      </c>
      <c r="T44" s="13" t="s">
        <v>74</v>
      </c>
      <c r="U44" s="5">
        <f t="shared" si="8"/>
        <v>2</v>
      </c>
      <c r="V44" s="2">
        <f t="shared" si="9"/>
        <v>95</v>
      </c>
      <c r="W44" s="2">
        <f t="shared" si="10"/>
        <v>99</v>
      </c>
      <c r="X44" s="5"/>
      <c r="Y44" s="10">
        <f t="shared" si="3"/>
        <v>97</v>
      </c>
      <c r="Z44" s="10">
        <f t="shared" si="4"/>
        <v>27</v>
      </c>
      <c r="AA44" s="58">
        <f t="shared" si="5"/>
        <v>22.95</v>
      </c>
      <c r="AB44" s="60">
        <f t="shared" si="11"/>
        <v>22</v>
      </c>
    </row>
    <row r="45" spans="1:28" s="34" customFormat="1" ht="17.25" customHeight="1">
      <c r="A45" s="20"/>
      <c r="B45" s="15" t="s">
        <v>25</v>
      </c>
      <c r="C45" s="2" t="s">
        <v>58</v>
      </c>
      <c r="D45" s="33"/>
      <c r="E45" s="48"/>
      <c r="F45" s="52"/>
      <c r="G45" s="12"/>
      <c r="H45" s="12">
        <v>105</v>
      </c>
      <c r="I45" s="48">
        <v>97</v>
      </c>
      <c r="J45" s="11"/>
      <c r="K45" s="11"/>
      <c r="L45" s="12"/>
      <c r="M45" s="12"/>
      <c r="N45" s="12"/>
      <c r="O45" s="12"/>
      <c r="P45" s="12"/>
      <c r="Q45" s="12"/>
      <c r="R45" s="12"/>
      <c r="S45" s="10">
        <f t="shared" si="0"/>
        <v>101</v>
      </c>
      <c r="T45" s="13" t="s">
        <v>97</v>
      </c>
      <c r="U45" s="5">
        <f t="shared" si="8"/>
        <v>2</v>
      </c>
      <c r="V45" s="2">
        <f t="shared" si="9"/>
        <v>97</v>
      </c>
      <c r="W45" s="2">
        <f t="shared" si="10"/>
        <v>105</v>
      </c>
      <c r="X45" s="5"/>
      <c r="Y45" s="10">
        <f t="shared" si="3"/>
        <v>101</v>
      </c>
      <c r="Z45" s="10">
        <f t="shared" si="4"/>
        <v>31</v>
      </c>
      <c r="AA45" s="58">
        <f t="shared" si="5"/>
        <v>26.349999999999998</v>
      </c>
      <c r="AB45" s="60">
        <f t="shared" si="11"/>
        <v>26</v>
      </c>
    </row>
    <row r="46" spans="1:28" s="34" customFormat="1" ht="17.25" customHeight="1">
      <c r="A46" s="20"/>
      <c r="B46" s="15" t="s">
        <v>20</v>
      </c>
      <c r="C46" s="2" t="s">
        <v>56</v>
      </c>
      <c r="D46" s="33"/>
      <c r="E46" s="48" t="s">
        <v>119</v>
      </c>
      <c r="F46" s="52">
        <v>108</v>
      </c>
      <c r="G46" s="11">
        <f>IF(E46="M",F46+4,IF(E46="S",F46+2,F46-2))</f>
        <v>106</v>
      </c>
      <c r="H46" s="11">
        <v>112</v>
      </c>
      <c r="I46" s="7"/>
      <c r="J46" s="11">
        <v>101</v>
      </c>
      <c r="K46" s="11"/>
      <c r="L46" s="12"/>
      <c r="M46" s="12"/>
      <c r="N46" s="12"/>
      <c r="O46" s="12"/>
      <c r="P46" s="12"/>
      <c r="Q46" s="12"/>
      <c r="R46" s="12"/>
      <c r="S46" s="10">
        <f t="shared" si="0"/>
        <v>106.33333333333333</v>
      </c>
      <c r="T46" s="13" t="s">
        <v>96</v>
      </c>
      <c r="U46" s="5">
        <f t="shared" si="8"/>
        <v>2</v>
      </c>
      <c r="V46" s="2">
        <f t="shared" si="9"/>
        <v>101</v>
      </c>
      <c r="W46" s="2">
        <f t="shared" si="10"/>
        <v>106</v>
      </c>
      <c r="X46" s="5"/>
      <c r="Y46" s="10">
        <f t="shared" si="3"/>
        <v>103.5</v>
      </c>
      <c r="Z46" s="10">
        <f t="shared" si="4"/>
        <v>33.5</v>
      </c>
      <c r="AA46" s="58">
        <f t="shared" si="5"/>
        <v>28.474999999999998</v>
      </c>
      <c r="AB46" s="60">
        <f t="shared" si="11"/>
        <v>28</v>
      </c>
    </row>
    <row r="47" spans="1:28" s="34" customFormat="1" ht="17.25" customHeight="1" thickBot="1">
      <c r="A47" s="20"/>
      <c r="B47" s="15" t="s">
        <v>21</v>
      </c>
      <c r="C47" s="32" t="s">
        <v>57</v>
      </c>
      <c r="D47" s="33"/>
      <c r="E47" s="48"/>
      <c r="F47" s="52"/>
      <c r="G47" s="12"/>
      <c r="H47" s="11">
        <v>111</v>
      </c>
      <c r="I47" s="48">
        <v>106</v>
      </c>
      <c r="J47" s="11">
        <v>103</v>
      </c>
      <c r="K47" s="11">
        <v>116</v>
      </c>
      <c r="L47" s="12"/>
      <c r="M47" s="12"/>
      <c r="N47" s="12"/>
      <c r="O47" s="12"/>
      <c r="P47" s="12"/>
      <c r="Q47" s="12"/>
      <c r="R47" s="12"/>
      <c r="S47" s="10">
        <f t="shared" si="0"/>
        <v>109</v>
      </c>
      <c r="T47" s="13" t="s">
        <v>74</v>
      </c>
      <c r="U47" s="5">
        <f t="shared" si="8"/>
        <v>2</v>
      </c>
      <c r="V47" s="2">
        <f t="shared" si="9"/>
        <v>103</v>
      </c>
      <c r="W47" s="2">
        <f t="shared" si="10"/>
        <v>106</v>
      </c>
      <c r="X47" s="5"/>
      <c r="Y47" s="10">
        <f t="shared" si="3"/>
        <v>104.5</v>
      </c>
      <c r="Z47" s="10">
        <f t="shared" si="4"/>
        <v>34.5</v>
      </c>
      <c r="AA47" s="58">
        <f t="shared" si="5"/>
        <v>29.324999999999999</v>
      </c>
      <c r="AB47" s="61">
        <f t="shared" si="11"/>
        <v>29</v>
      </c>
    </row>
    <row r="48" spans="1:28" s="34" customFormat="1" ht="20">
      <c r="A48" s="20"/>
      <c r="B48" s="20"/>
      <c r="C48" s="20"/>
      <c r="D48" s="20"/>
      <c r="E48" s="27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V48" s="35"/>
      <c r="W48" s="35"/>
      <c r="X48" s="35"/>
      <c r="Y48" s="35"/>
      <c r="Z48" s="35"/>
      <c r="AA48" s="35"/>
      <c r="AB48" s="57"/>
    </row>
    <row r="52" spans="1:19" ht="20">
      <c r="A52" s="34"/>
      <c r="B52" s="34"/>
      <c r="C52" s="34"/>
      <c r="D52" s="34"/>
      <c r="E52" s="35"/>
      <c r="F52" s="34"/>
      <c r="G52" s="34"/>
    </row>
    <row r="53" spans="1:19" ht="20">
      <c r="A53" s="34"/>
      <c r="B53" s="34"/>
      <c r="C53" s="34"/>
      <c r="D53" s="34"/>
      <c r="E53" s="35"/>
      <c r="F53" s="34"/>
      <c r="G53" s="34"/>
    </row>
    <row r="54" spans="1:19" ht="20">
      <c r="A54" s="34"/>
      <c r="B54" s="34"/>
      <c r="C54" s="34"/>
      <c r="D54" s="34"/>
      <c r="E54" s="35"/>
      <c r="F54" s="34"/>
      <c r="G54" s="34"/>
    </row>
    <row r="58" spans="1:19" ht="20">
      <c r="A58" s="34"/>
      <c r="B58" s="34"/>
      <c r="C58" s="34"/>
      <c r="D58" s="34"/>
      <c r="E58" s="35"/>
      <c r="F58" s="34"/>
      <c r="G58" s="34"/>
    </row>
    <row r="59" spans="1:19" ht="20">
      <c r="A59" s="34"/>
      <c r="B59" s="34"/>
      <c r="C59" s="34"/>
      <c r="D59" s="34"/>
      <c r="E59" s="35"/>
      <c r="F59" s="34"/>
      <c r="G59" s="34"/>
    </row>
    <row r="60" spans="1:19" ht="20">
      <c r="A60" s="34"/>
      <c r="B60" s="34"/>
      <c r="C60" s="34"/>
      <c r="D60" s="34"/>
      <c r="E60" s="35"/>
      <c r="F60" s="34"/>
      <c r="G60" s="34"/>
    </row>
    <row r="61" spans="1:19" ht="20">
      <c r="O61" s="34"/>
      <c r="P61" s="34"/>
      <c r="Q61" s="34"/>
      <c r="R61" s="34"/>
      <c r="S61" s="34"/>
    </row>
    <row r="62" spans="1:19" ht="20">
      <c r="O62" s="34"/>
      <c r="P62" s="34"/>
      <c r="Q62" s="34"/>
      <c r="R62" s="34"/>
      <c r="S62" s="34"/>
    </row>
    <row r="63" spans="1:19" ht="20">
      <c r="O63" s="34"/>
      <c r="P63" s="34"/>
      <c r="Q63" s="34"/>
      <c r="R63" s="34"/>
      <c r="S63" s="34"/>
    </row>
    <row r="64" spans="1:19" ht="20">
      <c r="O64" s="34"/>
      <c r="P64" s="34"/>
      <c r="Q64" s="34"/>
      <c r="R64" s="34"/>
      <c r="S64" s="34"/>
    </row>
  </sheetData>
  <sortState ref="B8:AB47">
    <sortCondition ref="AB8:AB47"/>
    <sortCondition ref="S8:S4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opLeftCell="A7" workbookViewId="0">
      <selection activeCell="I50" sqref="I50"/>
    </sheetView>
  </sheetViews>
  <sheetFormatPr baseColWidth="10" defaultColWidth="11" defaultRowHeight="15" x14ac:dyDescent="0"/>
  <cols>
    <col min="1" max="1" width="13" customWidth="1"/>
    <col min="2" max="2" width="11.1640625" customWidth="1"/>
    <col min="4" max="4" width="12.1640625" customWidth="1"/>
  </cols>
  <sheetData>
    <row r="2" spans="1:7" ht="20">
      <c r="A2" s="42" t="s">
        <v>116</v>
      </c>
      <c r="B2" s="43"/>
      <c r="C2" s="43"/>
      <c r="D2" s="20"/>
    </row>
    <row r="3" spans="1:7" ht="20">
      <c r="A3" s="20"/>
      <c r="B3" s="20"/>
      <c r="C3" s="20"/>
      <c r="D3" s="20"/>
    </row>
    <row r="4" spans="1:7" ht="25">
      <c r="A4" s="21" t="s">
        <v>84</v>
      </c>
      <c r="B4" s="22"/>
      <c r="C4" s="22"/>
      <c r="D4" s="23"/>
      <c r="E4" s="1"/>
      <c r="F4" s="1"/>
      <c r="G4" s="1"/>
    </row>
    <row r="5" spans="1:7" ht="20">
      <c r="A5" s="24"/>
      <c r="B5" s="24"/>
      <c r="C5" s="24"/>
      <c r="D5" s="26" t="s">
        <v>59</v>
      </c>
      <c r="E5" s="1"/>
      <c r="F5" s="1"/>
      <c r="G5" s="1"/>
    </row>
    <row r="6" spans="1:7" ht="20">
      <c r="A6" s="24"/>
      <c r="B6" s="24"/>
      <c r="C6" s="24"/>
      <c r="D6" s="24" t="s">
        <v>40</v>
      </c>
      <c r="E6" s="1"/>
      <c r="F6" s="1"/>
      <c r="G6" s="1"/>
    </row>
    <row r="7" spans="1:7" ht="20">
      <c r="A7" s="28"/>
      <c r="B7" s="24" t="s">
        <v>28</v>
      </c>
      <c r="C7" s="26" t="s">
        <v>29</v>
      </c>
      <c r="D7" s="24" t="s">
        <v>67</v>
      </c>
      <c r="E7" s="1"/>
      <c r="F7" s="1"/>
      <c r="G7" s="1"/>
    </row>
    <row r="8" spans="1:7" ht="20">
      <c r="A8" s="15" t="s">
        <v>11</v>
      </c>
      <c r="B8" s="11" t="s">
        <v>38</v>
      </c>
      <c r="C8" s="31" t="s">
        <v>74</v>
      </c>
      <c r="D8" s="11"/>
      <c r="E8" s="1"/>
      <c r="F8" s="1"/>
      <c r="G8" s="1"/>
    </row>
    <row r="9" spans="1:7" ht="20">
      <c r="A9" s="15" t="s">
        <v>5</v>
      </c>
      <c r="B9" s="32" t="s">
        <v>53</v>
      </c>
      <c r="C9" s="33">
        <v>5</v>
      </c>
      <c r="D9" s="11">
        <v>80</v>
      </c>
      <c r="E9" s="44" t="s">
        <v>115</v>
      </c>
      <c r="F9" s="44" t="s">
        <v>82</v>
      </c>
      <c r="G9" s="1"/>
    </row>
    <row r="10" spans="1:7" ht="20">
      <c r="A10" s="16" t="s">
        <v>81</v>
      </c>
      <c r="B10" s="9" t="s">
        <v>83</v>
      </c>
      <c r="C10" s="3"/>
      <c r="D10" s="14"/>
      <c r="E10" s="45"/>
      <c r="F10" s="45"/>
      <c r="G10" s="1"/>
    </row>
    <row r="11" spans="1:7" ht="20">
      <c r="A11" s="37" t="s">
        <v>15</v>
      </c>
      <c r="B11" s="32" t="s">
        <v>38</v>
      </c>
      <c r="C11" s="33" t="s">
        <v>50</v>
      </c>
      <c r="D11" s="11">
        <v>82</v>
      </c>
      <c r="E11" s="45"/>
      <c r="F11" s="44" t="s">
        <v>111</v>
      </c>
      <c r="G11" s="1"/>
    </row>
    <row r="12" spans="1:7" ht="20">
      <c r="A12" s="37" t="s">
        <v>3</v>
      </c>
      <c r="B12" s="32" t="s">
        <v>50</v>
      </c>
      <c r="C12" s="33"/>
      <c r="D12" s="11">
        <v>79</v>
      </c>
      <c r="E12" s="45"/>
      <c r="F12" s="44" t="s">
        <v>131</v>
      </c>
      <c r="G12" s="1"/>
    </row>
    <row r="13" spans="1:7" ht="20">
      <c r="A13" s="37" t="s">
        <v>22</v>
      </c>
      <c r="B13" s="32" t="s">
        <v>44</v>
      </c>
      <c r="C13" s="33">
        <v>6</v>
      </c>
      <c r="D13" s="12">
        <v>83</v>
      </c>
      <c r="E13" s="45"/>
      <c r="F13" s="44" t="s">
        <v>112</v>
      </c>
      <c r="G13" s="1"/>
    </row>
    <row r="14" spans="1:7" ht="20">
      <c r="A14" s="41" t="s">
        <v>16</v>
      </c>
      <c r="B14" s="32" t="s">
        <v>52</v>
      </c>
      <c r="C14" s="33">
        <v>7</v>
      </c>
      <c r="D14" s="11">
        <v>91</v>
      </c>
      <c r="E14" s="46" t="s">
        <v>127</v>
      </c>
      <c r="F14" s="46" t="s">
        <v>128</v>
      </c>
      <c r="G14" s="1"/>
    </row>
    <row r="15" spans="1:7" ht="20">
      <c r="A15" s="38" t="s">
        <v>36</v>
      </c>
      <c r="B15" s="2" t="s">
        <v>50</v>
      </c>
      <c r="C15" s="33"/>
      <c r="D15" s="12">
        <v>82</v>
      </c>
      <c r="E15" s="45"/>
      <c r="F15" s="44" t="s">
        <v>111</v>
      </c>
      <c r="G15" s="1"/>
    </row>
    <row r="16" spans="1:7" ht="20">
      <c r="A16" s="37" t="s">
        <v>27</v>
      </c>
      <c r="B16" s="12" t="s">
        <v>43</v>
      </c>
      <c r="C16" s="33">
        <v>9</v>
      </c>
      <c r="D16" s="12"/>
      <c r="E16" s="45"/>
      <c r="F16" s="45"/>
      <c r="G16" s="1"/>
    </row>
    <row r="17" spans="1:7" ht="20">
      <c r="A17" s="37" t="s">
        <v>1</v>
      </c>
      <c r="B17" s="32" t="s">
        <v>52</v>
      </c>
      <c r="C17" s="33"/>
      <c r="D17" s="11">
        <v>81</v>
      </c>
      <c r="E17" s="45"/>
      <c r="F17" s="44" t="s">
        <v>110</v>
      </c>
      <c r="G17" s="1"/>
    </row>
    <row r="18" spans="1:7" ht="20">
      <c r="A18" s="38" t="s">
        <v>37</v>
      </c>
      <c r="B18" s="12" t="s">
        <v>44</v>
      </c>
      <c r="C18" s="33">
        <v>8</v>
      </c>
      <c r="D18" s="12">
        <v>89</v>
      </c>
      <c r="E18" s="45"/>
      <c r="F18" s="44" t="s">
        <v>128</v>
      </c>
      <c r="G18" s="1"/>
    </row>
    <row r="19" spans="1:7" ht="20">
      <c r="A19" s="37" t="s">
        <v>10</v>
      </c>
      <c r="B19" s="32" t="s">
        <v>38</v>
      </c>
      <c r="C19" s="33"/>
      <c r="D19" s="11">
        <v>90</v>
      </c>
      <c r="E19" s="45"/>
      <c r="F19" s="44" t="s">
        <v>129</v>
      </c>
      <c r="G19" s="1"/>
    </row>
    <row r="20" spans="1:7" ht="20">
      <c r="A20" s="37" t="s">
        <v>19</v>
      </c>
      <c r="B20" s="32" t="s">
        <v>44</v>
      </c>
      <c r="C20" s="33">
        <v>8</v>
      </c>
      <c r="D20" s="12"/>
      <c r="E20" s="45"/>
      <c r="F20" s="45"/>
      <c r="G20" s="1"/>
    </row>
    <row r="21" spans="1:7" ht="20">
      <c r="A21" s="38" t="s">
        <v>47</v>
      </c>
      <c r="B21" s="9" t="s">
        <v>48</v>
      </c>
      <c r="C21" s="33">
        <v>5</v>
      </c>
      <c r="D21" s="12"/>
      <c r="E21" s="45"/>
      <c r="F21" s="45"/>
      <c r="G21" s="1"/>
    </row>
    <row r="22" spans="1:7" ht="20">
      <c r="A22" s="37" t="s">
        <v>7</v>
      </c>
      <c r="B22" s="32" t="s">
        <v>44</v>
      </c>
      <c r="C22" s="31"/>
      <c r="D22" s="11">
        <v>82</v>
      </c>
      <c r="E22" s="45"/>
      <c r="F22" s="44" t="s">
        <v>111</v>
      </c>
      <c r="G22" s="1"/>
    </row>
    <row r="23" spans="1:7" ht="20">
      <c r="A23" s="37" t="s">
        <v>0</v>
      </c>
      <c r="B23" s="32" t="s">
        <v>52</v>
      </c>
      <c r="C23" s="33">
        <v>8</v>
      </c>
      <c r="D23" s="11">
        <v>92</v>
      </c>
      <c r="E23" s="45"/>
      <c r="F23" s="44" t="s">
        <v>130</v>
      </c>
      <c r="G23" s="1"/>
    </row>
    <row r="24" spans="1:7" ht="20">
      <c r="A24" s="37" t="s">
        <v>14</v>
      </c>
      <c r="B24" s="32" t="s">
        <v>43</v>
      </c>
      <c r="C24" s="33"/>
      <c r="D24" s="11">
        <v>105</v>
      </c>
      <c r="E24" s="45"/>
      <c r="F24" s="44">
        <v>109</v>
      </c>
      <c r="G24" s="1"/>
    </row>
    <row r="25" spans="1:7" ht="20">
      <c r="A25" s="37" t="s">
        <v>13</v>
      </c>
      <c r="B25" s="32" t="s">
        <v>30</v>
      </c>
      <c r="C25" s="33">
        <v>11</v>
      </c>
      <c r="D25" s="11">
        <v>113</v>
      </c>
      <c r="E25" s="47" t="s">
        <v>133</v>
      </c>
      <c r="F25" s="44" t="s">
        <v>132</v>
      </c>
      <c r="G25" s="1"/>
    </row>
    <row r="26" spans="1:7" ht="20">
      <c r="A26" s="37" t="s">
        <v>18</v>
      </c>
      <c r="B26" s="2" t="s">
        <v>38</v>
      </c>
      <c r="C26" s="33"/>
      <c r="D26" s="12"/>
      <c r="E26" s="45"/>
      <c r="F26" s="45"/>
      <c r="G26" s="1"/>
    </row>
    <row r="27" spans="1:7" ht="20">
      <c r="A27" s="37" t="s">
        <v>4</v>
      </c>
      <c r="B27" s="32" t="s">
        <v>30</v>
      </c>
      <c r="C27" s="33">
        <v>11</v>
      </c>
      <c r="D27" s="11">
        <v>89</v>
      </c>
      <c r="E27" s="45"/>
      <c r="F27" s="44" t="s">
        <v>128</v>
      </c>
      <c r="G27" s="1"/>
    </row>
    <row r="28" spans="1:7" ht="20">
      <c r="A28" s="37" t="s">
        <v>9</v>
      </c>
      <c r="B28" s="32" t="s">
        <v>54</v>
      </c>
      <c r="C28" s="33">
        <v>12</v>
      </c>
      <c r="D28" s="11">
        <v>90</v>
      </c>
      <c r="E28" s="45"/>
      <c r="F28" s="44" t="s">
        <v>129</v>
      </c>
      <c r="G28" s="1"/>
    </row>
    <row r="29" spans="1:7" ht="20">
      <c r="A29" s="37" t="s">
        <v>6</v>
      </c>
      <c r="B29" s="32" t="s">
        <v>38</v>
      </c>
      <c r="C29" s="31"/>
      <c r="D29" s="11">
        <v>89</v>
      </c>
      <c r="E29" s="46" t="s">
        <v>127</v>
      </c>
      <c r="F29" s="44" t="s">
        <v>113</v>
      </c>
      <c r="G29" s="1"/>
    </row>
    <row r="30" spans="1:7" ht="20">
      <c r="A30" s="38" t="s">
        <v>32</v>
      </c>
      <c r="B30" s="9" t="s">
        <v>33</v>
      </c>
      <c r="C30" s="33"/>
      <c r="D30" s="2"/>
      <c r="E30" s="45"/>
      <c r="F30" s="45"/>
      <c r="G30" s="1"/>
    </row>
    <row r="31" spans="1:7" ht="20">
      <c r="A31" s="41" t="s">
        <v>23</v>
      </c>
      <c r="B31" s="32" t="s">
        <v>44</v>
      </c>
      <c r="C31" s="33"/>
      <c r="D31" s="12">
        <v>93</v>
      </c>
      <c r="E31" s="46" t="s">
        <v>127</v>
      </c>
      <c r="F31" s="46" t="s">
        <v>134</v>
      </c>
      <c r="G31" s="1"/>
    </row>
    <row r="32" spans="1:7" ht="20">
      <c r="A32" s="37" t="s">
        <v>8</v>
      </c>
      <c r="B32" s="11" t="s">
        <v>34</v>
      </c>
      <c r="C32" s="33"/>
      <c r="D32" s="11">
        <v>93</v>
      </c>
      <c r="E32" s="45"/>
      <c r="F32" s="44" t="s">
        <v>135</v>
      </c>
      <c r="G32" s="1"/>
    </row>
    <row r="33" spans="1:7" ht="20">
      <c r="A33" s="37" t="s">
        <v>2</v>
      </c>
      <c r="B33" s="32" t="s">
        <v>43</v>
      </c>
      <c r="C33" s="33"/>
      <c r="D33" s="11">
        <v>102</v>
      </c>
      <c r="E33" s="45"/>
      <c r="F33" s="44" t="s">
        <v>136</v>
      </c>
      <c r="G33" s="1"/>
    </row>
    <row r="34" spans="1:7" ht="20">
      <c r="A34" s="37" t="s">
        <v>45</v>
      </c>
      <c r="B34" s="12" t="s">
        <v>43</v>
      </c>
      <c r="C34" s="33"/>
      <c r="D34" s="12">
        <v>113</v>
      </c>
      <c r="E34" s="47" t="s">
        <v>133</v>
      </c>
      <c r="F34" s="44" t="s">
        <v>132</v>
      </c>
      <c r="G34" s="1"/>
    </row>
    <row r="35" spans="1:7" ht="20">
      <c r="A35" s="39" t="s">
        <v>78</v>
      </c>
      <c r="B35" s="9" t="s">
        <v>31</v>
      </c>
      <c r="C35" s="33"/>
      <c r="D35" s="12"/>
      <c r="E35" s="45"/>
      <c r="F35" s="45"/>
      <c r="G35" s="1"/>
    </row>
    <row r="36" spans="1:7" ht="20">
      <c r="A36" s="38" t="s">
        <v>71</v>
      </c>
      <c r="B36" s="9" t="s">
        <v>48</v>
      </c>
      <c r="C36" s="33">
        <v>17</v>
      </c>
      <c r="D36" s="12"/>
      <c r="E36" s="45"/>
      <c r="F36" s="45"/>
      <c r="G36" s="1"/>
    </row>
    <row r="37" spans="1:7" ht="20">
      <c r="A37" s="37" t="s">
        <v>24</v>
      </c>
      <c r="B37" s="32" t="s">
        <v>54</v>
      </c>
      <c r="C37" s="33">
        <v>18</v>
      </c>
      <c r="D37" s="12"/>
      <c r="E37" s="45"/>
      <c r="F37" s="45"/>
      <c r="G37" s="1"/>
    </row>
    <row r="38" spans="1:7" ht="20">
      <c r="A38" s="37" t="s">
        <v>26</v>
      </c>
      <c r="B38" s="32" t="s">
        <v>55</v>
      </c>
      <c r="C38" s="33"/>
      <c r="D38" s="12"/>
      <c r="E38" s="45"/>
      <c r="F38" s="45"/>
      <c r="G38" s="1"/>
    </row>
    <row r="39" spans="1:7" ht="20">
      <c r="A39" s="37" t="s">
        <v>17</v>
      </c>
      <c r="B39" s="32" t="s">
        <v>55</v>
      </c>
      <c r="C39" s="33"/>
      <c r="D39" s="11"/>
      <c r="E39" s="45"/>
      <c r="F39" s="45"/>
      <c r="G39" s="1"/>
    </row>
    <row r="40" spans="1:7" ht="20">
      <c r="A40" s="37" t="s">
        <v>12</v>
      </c>
      <c r="B40" s="32" t="s">
        <v>34</v>
      </c>
      <c r="C40" s="33"/>
      <c r="D40" s="11"/>
      <c r="E40" s="45"/>
      <c r="F40" s="45"/>
      <c r="G40" s="1"/>
    </row>
    <row r="41" spans="1:7" ht="20">
      <c r="A41" s="38" t="s">
        <v>72</v>
      </c>
      <c r="B41" s="9" t="s">
        <v>48</v>
      </c>
      <c r="C41" s="33">
        <v>18</v>
      </c>
      <c r="D41" s="12"/>
      <c r="E41" s="45"/>
      <c r="F41" s="45"/>
      <c r="G41" s="1"/>
    </row>
    <row r="42" spans="1:7" ht="20">
      <c r="A42" s="38" t="s">
        <v>69</v>
      </c>
      <c r="B42" s="9" t="s">
        <v>48</v>
      </c>
      <c r="C42" s="33">
        <v>21</v>
      </c>
      <c r="D42" s="12">
        <v>104</v>
      </c>
      <c r="E42" s="45"/>
      <c r="F42" s="44" t="s">
        <v>114</v>
      </c>
      <c r="G42" s="1"/>
    </row>
    <row r="43" spans="1:7" ht="20">
      <c r="A43" s="40" t="s">
        <v>68</v>
      </c>
      <c r="B43" s="9" t="s">
        <v>48</v>
      </c>
      <c r="C43" s="33">
        <v>17</v>
      </c>
      <c r="D43" s="12">
        <v>101</v>
      </c>
      <c r="E43" s="46" t="s">
        <v>127</v>
      </c>
      <c r="F43" s="46" t="s">
        <v>137</v>
      </c>
      <c r="G43" s="1"/>
    </row>
    <row r="44" spans="1:7" ht="20">
      <c r="A44" s="38" t="s">
        <v>35</v>
      </c>
      <c r="B44" s="9" t="s">
        <v>31</v>
      </c>
      <c r="C44" s="33">
        <v>15</v>
      </c>
      <c r="D44" s="12"/>
      <c r="E44" s="45"/>
      <c r="F44" s="45"/>
      <c r="G44" s="1"/>
    </row>
    <row r="45" spans="1:7" ht="20">
      <c r="A45" s="37" t="s">
        <v>25</v>
      </c>
      <c r="B45" s="2" t="s">
        <v>58</v>
      </c>
      <c r="C45" s="33"/>
      <c r="D45" s="12"/>
      <c r="E45" s="45"/>
      <c r="F45" s="45"/>
      <c r="G45" s="1"/>
    </row>
    <row r="46" spans="1:7" ht="20">
      <c r="A46" s="37" t="s">
        <v>20</v>
      </c>
      <c r="B46" s="2" t="s">
        <v>56</v>
      </c>
      <c r="C46" s="33"/>
      <c r="D46" s="12">
        <v>108</v>
      </c>
      <c r="E46" s="47" t="s">
        <v>133</v>
      </c>
      <c r="F46" s="44" t="s">
        <v>136</v>
      </c>
      <c r="G46" s="1"/>
    </row>
    <row r="47" spans="1:7" ht="20">
      <c r="A47" s="37" t="s">
        <v>21</v>
      </c>
      <c r="B47" s="32" t="s">
        <v>57</v>
      </c>
      <c r="C47" s="33"/>
      <c r="D47" s="12"/>
      <c r="E47" s="45"/>
      <c r="F47" s="45"/>
      <c r="G47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２０１５年HDC計算表 (3)</vt:lpstr>
      <vt:lpstr>イーストの場合の考え方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2013-09-13T03:19:36Z</dcterms:created>
  <dcterms:modified xsi:type="dcterms:W3CDTF">2015-03-01T19:33:11Z</dcterms:modified>
</cp:coreProperties>
</file>